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\\PPUcka\Private\Suzi\Upravno vijece\ZAPISNIK SA SJEDNICA\ZAP.2023\Zapisnik s 43.sjedice UV\"/>
    </mc:Choice>
  </mc:AlternateContent>
  <xr:revisionPtr revIDLastSave="0" documentId="13_ncr:1_{BD9B08AC-689F-4B58-ABAC-DBA5D4B8DB4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NASLOVNICA" sheetId="9" r:id="rId1"/>
    <sheet name="SAŽETAK" sheetId="1" r:id="rId2"/>
    <sheet name=" Račun prihoda i rashoda" sheetId="3" r:id="rId3"/>
    <sheet name="Rashodi prema izvorima finan" sheetId="5" r:id="rId4"/>
    <sheet name="Rashodi prema funkcijskoj k " sheetId="8" r:id="rId5"/>
    <sheet name="POSEBNI DIO" sheetId="7" r:id="rId6"/>
  </sheets>
  <definedNames>
    <definedName name="_xlnm.Print_Area" localSheetId="2">' Račun prihoda i rashoda'!$B$1:$H$108</definedName>
    <definedName name="_xlnm.Print_Area" localSheetId="0">NASLOVNICA!$A$1:$K$52</definedName>
    <definedName name="_xlnm.Print_Area" localSheetId="1">SAŽETAK!$B$2:$K$28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5" l="1"/>
  <c r="G50" i="5"/>
  <c r="C50" i="5"/>
  <c r="D51" i="5"/>
  <c r="D50" i="5" s="1"/>
  <c r="E51" i="5"/>
  <c r="E50" i="5" s="1"/>
  <c r="F51" i="5"/>
  <c r="G51" i="5"/>
  <c r="C51" i="5"/>
  <c r="D41" i="5"/>
  <c r="E41" i="5"/>
  <c r="E40" i="5" s="1"/>
  <c r="F41" i="5"/>
  <c r="F40" i="5" s="1"/>
  <c r="G41" i="5"/>
  <c r="C41" i="5"/>
  <c r="D19" i="5"/>
  <c r="E19" i="5"/>
  <c r="F19" i="5"/>
  <c r="G19" i="5"/>
  <c r="C19" i="5"/>
  <c r="K97" i="3"/>
  <c r="H101" i="3"/>
  <c r="I101" i="3"/>
  <c r="J101" i="3"/>
  <c r="K101" i="3"/>
  <c r="G101" i="3"/>
  <c r="H107" i="3"/>
  <c r="I107" i="3"/>
  <c r="J107" i="3"/>
  <c r="K107" i="3"/>
  <c r="G107" i="3"/>
  <c r="G16" i="1"/>
  <c r="G13" i="1"/>
  <c r="G17" i="1" s="1"/>
  <c r="G179" i="7"/>
  <c r="G178" i="7" s="1"/>
  <c r="G177" i="7" s="1"/>
  <c r="H179" i="7"/>
  <c r="H178" i="7" s="1"/>
  <c r="H177" i="7" s="1"/>
  <c r="I179" i="7"/>
  <c r="I178" i="7" s="1"/>
  <c r="I177" i="7" s="1"/>
  <c r="J179" i="7"/>
  <c r="J178" i="7" s="1"/>
  <c r="J177" i="7" s="1"/>
  <c r="F179" i="7"/>
  <c r="F178" i="7" s="1"/>
  <c r="F177" i="7" s="1"/>
  <c r="G172" i="7"/>
  <c r="H172" i="7"/>
  <c r="H171" i="7" s="1"/>
  <c r="H170" i="7" s="1"/>
  <c r="I172" i="7"/>
  <c r="J172" i="7"/>
  <c r="J171" i="7" s="1"/>
  <c r="J170" i="7" s="1"/>
  <c r="F172" i="7"/>
  <c r="F171" i="7" s="1"/>
  <c r="F170" i="7" s="1"/>
  <c r="G144" i="7"/>
  <c r="G143" i="7" s="1"/>
  <c r="H144" i="7"/>
  <c r="H143" i="7" s="1"/>
  <c r="I144" i="7"/>
  <c r="I143" i="7" s="1"/>
  <c r="J144" i="7"/>
  <c r="J143" i="7" s="1"/>
  <c r="F144" i="7"/>
  <c r="F143" i="7" s="1"/>
  <c r="G112" i="7"/>
  <c r="H112" i="7"/>
  <c r="I112" i="7"/>
  <c r="J112" i="7"/>
  <c r="F112" i="7"/>
  <c r="G57" i="7"/>
  <c r="H57" i="7"/>
  <c r="I57" i="7"/>
  <c r="J57" i="7"/>
  <c r="F57" i="7"/>
  <c r="G21" i="7"/>
  <c r="H21" i="7"/>
  <c r="I21" i="7"/>
  <c r="J21" i="7"/>
  <c r="F21" i="7"/>
  <c r="F16" i="7"/>
  <c r="H121" i="7"/>
  <c r="I121" i="7"/>
  <c r="J121" i="7"/>
  <c r="G121" i="7"/>
  <c r="H110" i="7"/>
  <c r="I110" i="7"/>
  <c r="J110" i="7"/>
  <c r="G110" i="7"/>
  <c r="I171" i="7"/>
  <c r="I170" i="7" s="1"/>
  <c r="H164" i="7"/>
  <c r="I164" i="7"/>
  <c r="J164" i="7"/>
  <c r="H152" i="7"/>
  <c r="I152" i="7"/>
  <c r="J152" i="7"/>
  <c r="H149" i="7"/>
  <c r="I149" i="7"/>
  <c r="J149" i="7"/>
  <c r="H138" i="7"/>
  <c r="I138" i="7"/>
  <c r="J138" i="7"/>
  <c r="H136" i="7"/>
  <c r="I136" i="7"/>
  <c r="J136" i="7"/>
  <c r="H87" i="7"/>
  <c r="I87" i="7"/>
  <c r="J87" i="7"/>
  <c r="H83" i="7"/>
  <c r="I83" i="7"/>
  <c r="J83" i="7"/>
  <c r="H74" i="7"/>
  <c r="I74" i="7"/>
  <c r="J74" i="7"/>
  <c r="H72" i="7"/>
  <c r="I72" i="7"/>
  <c r="J72" i="7"/>
  <c r="H64" i="7"/>
  <c r="I64" i="7"/>
  <c r="J64" i="7"/>
  <c r="H55" i="7"/>
  <c r="I55" i="7"/>
  <c r="J55" i="7"/>
  <c r="H32" i="7"/>
  <c r="I32" i="7"/>
  <c r="J32" i="7"/>
  <c r="H28" i="7"/>
  <c r="I28" i="7"/>
  <c r="J28" i="7"/>
  <c r="H19" i="7"/>
  <c r="I19" i="7"/>
  <c r="J19" i="7"/>
  <c r="H16" i="7"/>
  <c r="I16" i="7"/>
  <c r="J16" i="7"/>
  <c r="H14" i="7"/>
  <c r="I14" i="7"/>
  <c r="J14" i="7"/>
  <c r="H12" i="7"/>
  <c r="I12" i="7"/>
  <c r="J12" i="7"/>
  <c r="H10" i="7"/>
  <c r="I10" i="7"/>
  <c r="J10" i="7"/>
  <c r="E8" i="8"/>
  <c r="E7" i="8" s="1"/>
  <c r="F8" i="8"/>
  <c r="F7" i="8" s="1"/>
  <c r="G8" i="8"/>
  <c r="G7" i="8" s="1"/>
  <c r="E48" i="5"/>
  <c r="E47" i="5" s="1"/>
  <c r="F48" i="5"/>
  <c r="F47" i="5" s="1"/>
  <c r="G48" i="5"/>
  <c r="G47" i="5" s="1"/>
  <c r="E43" i="5"/>
  <c r="F43" i="5"/>
  <c r="G43" i="5"/>
  <c r="E36" i="5"/>
  <c r="E35" i="5" s="1"/>
  <c r="F36" i="5"/>
  <c r="F35" i="5" s="1"/>
  <c r="G36" i="5"/>
  <c r="G35" i="5" s="1"/>
  <c r="E30" i="5"/>
  <c r="E29" i="5" s="1"/>
  <c r="F30" i="5"/>
  <c r="F29" i="5" s="1"/>
  <c r="G30" i="5"/>
  <c r="G29" i="5" s="1"/>
  <c r="E23" i="5"/>
  <c r="E22" i="5" s="1"/>
  <c r="F23" i="5"/>
  <c r="F22" i="5" s="1"/>
  <c r="G23" i="5"/>
  <c r="G22" i="5" s="1"/>
  <c r="E17" i="5"/>
  <c r="F17" i="5"/>
  <c r="G17" i="5"/>
  <c r="E14" i="5"/>
  <c r="F14" i="5"/>
  <c r="G14" i="5"/>
  <c r="E12" i="5"/>
  <c r="F12" i="5"/>
  <c r="G12" i="5"/>
  <c r="E10" i="5"/>
  <c r="F10" i="5"/>
  <c r="G10" i="5"/>
  <c r="E8" i="5"/>
  <c r="F8" i="5"/>
  <c r="G8" i="5"/>
  <c r="I98" i="3"/>
  <c r="I97" i="3" s="1"/>
  <c r="J98" i="3"/>
  <c r="J97" i="3" s="1"/>
  <c r="K98" i="3"/>
  <c r="I95" i="3"/>
  <c r="I94" i="3" s="1"/>
  <c r="J95" i="3"/>
  <c r="J94" i="3" s="1"/>
  <c r="K95" i="3"/>
  <c r="K94" i="3" s="1"/>
  <c r="I91" i="3"/>
  <c r="J91" i="3"/>
  <c r="K91" i="3"/>
  <c r="K90" i="3" s="1"/>
  <c r="I90" i="3"/>
  <c r="J90" i="3"/>
  <c r="I88" i="3"/>
  <c r="I87" i="3" s="1"/>
  <c r="J88" i="3"/>
  <c r="J87" i="3" s="1"/>
  <c r="K88" i="3"/>
  <c r="K87" i="3" s="1"/>
  <c r="I80" i="3"/>
  <c r="J80" i="3"/>
  <c r="K80" i="3"/>
  <c r="I70" i="3"/>
  <c r="J70" i="3"/>
  <c r="K70" i="3"/>
  <c r="I63" i="3"/>
  <c r="J63" i="3"/>
  <c r="K63" i="3"/>
  <c r="I59" i="3"/>
  <c r="J59" i="3"/>
  <c r="K59" i="3"/>
  <c r="I56" i="3"/>
  <c r="J56" i="3"/>
  <c r="K56" i="3"/>
  <c r="I54" i="3"/>
  <c r="J54" i="3"/>
  <c r="K54" i="3"/>
  <c r="I52" i="3"/>
  <c r="J52" i="3"/>
  <c r="K52" i="3"/>
  <c r="I43" i="3"/>
  <c r="I42" i="3" s="1"/>
  <c r="J43" i="3"/>
  <c r="J42" i="3" s="1"/>
  <c r="K43" i="3"/>
  <c r="K42" i="3" s="1"/>
  <c r="I39" i="3"/>
  <c r="I38" i="3" s="1"/>
  <c r="J39" i="3"/>
  <c r="J38" i="3" s="1"/>
  <c r="K39" i="3"/>
  <c r="K38" i="3" s="1"/>
  <c r="I36" i="3"/>
  <c r="J36" i="3"/>
  <c r="K36" i="3"/>
  <c r="I33" i="3"/>
  <c r="J33" i="3"/>
  <c r="K33" i="3"/>
  <c r="I30" i="3"/>
  <c r="I29" i="3" s="1"/>
  <c r="J30" i="3"/>
  <c r="J29" i="3" s="1"/>
  <c r="K30" i="3"/>
  <c r="K29" i="3" s="1"/>
  <c r="I27" i="3"/>
  <c r="I26" i="3" s="1"/>
  <c r="J27" i="3"/>
  <c r="J26" i="3" s="1"/>
  <c r="K27" i="3"/>
  <c r="K26" i="3" s="1"/>
  <c r="I23" i="3"/>
  <c r="J23" i="3"/>
  <c r="K23" i="3"/>
  <c r="I21" i="3"/>
  <c r="J21" i="3"/>
  <c r="K21" i="3"/>
  <c r="I14" i="3"/>
  <c r="J14" i="3"/>
  <c r="K14" i="3"/>
  <c r="H18" i="3"/>
  <c r="I18" i="3"/>
  <c r="J18" i="3"/>
  <c r="K18" i="3"/>
  <c r="G18" i="3"/>
  <c r="J16" i="1"/>
  <c r="K16" i="1"/>
  <c r="K17" i="1" s="1"/>
  <c r="I16" i="1"/>
  <c r="J13" i="1"/>
  <c r="K13" i="1"/>
  <c r="I13" i="1"/>
  <c r="F10" i="7"/>
  <c r="F12" i="7"/>
  <c r="F14" i="7"/>
  <c r="F19" i="7"/>
  <c r="F28" i="7"/>
  <c r="F32" i="7"/>
  <c r="F55" i="7"/>
  <c r="F64" i="7"/>
  <c r="F72" i="7"/>
  <c r="F74" i="7"/>
  <c r="F83" i="7"/>
  <c r="F87" i="7"/>
  <c r="F121" i="7"/>
  <c r="F136" i="7"/>
  <c r="F138" i="7"/>
  <c r="F149" i="7"/>
  <c r="F152" i="7"/>
  <c r="F164" i="7"/>
  <c r="H27" i="1"/>
  <c r="G40" i="5" l="1"/>
  <c r="G21" i="5" s="1"/>
  <c r="E21" i="5"/>
  <c r="J17" i="1"/>
  <c r="I17" i="1"/>
  <c r="F21" i="5"/>
  <c r="E7" i="5"/>
  <c r="G7" i="5"/>
  <c r="F7" i="5"/>
  <c r="J9" i="7"/>
  <c r="H82" i="7"/>
  <c r="H81" i="7" s="1"/>
  <c r="I9" i="7"/>
  <c r="H9" i="7"/>
  <c r="F9" i="7"/>
  <c r="F82" i="7"/>
  <c r="F81" i="7" s="1"/>
  <c r="F80" i="7" s="1"/>
  <c r="F63" i="7"/>
  <c r="F62" i="7" s="1"/>
  <c r="F61" i="7" s="1"/>
  <c r="J82" i="7"/>
  <c r="J81" i="7" s="1"/>
  <c r="I82" i="7"/>
  <c r="I81" i="7" s="1"/>
  <c r="I148" i="7"/>
  <c r="I142" i="7" s="1"/>
  <c r="F120" i="7"/>
  <c r="F119" i="7" s="1"/>
  <c r="H148" i="7"/>
  <c r="H142" i="7" s="1"/>
  <c r="I120" i="7"/>
  <c r="I119" i="7" s="1"/>
  <c r="I63" i="7"/>
  <c r="I62" i="7" s="1"/>
  <c r="I61" i="7" s="1"/>
  <c r="H63" i="7"/>
  <c r="H62" i="7" s="1"/>
  <c r="H61" i="7" s="1"/>
  <c r="H27" i="7"/>
  <c r="H26" i="7" s="1"/>
  <c r="H25" i="7" s="1"/>
  <c r="J27" i="7"/>
  <c r="J26" i="7" s="1"/>
  <c r="J25" i="7" s="1"/>
  <c r="J148" i="7"/>
  <c r="J142" i="7" s="1"/>
  <c r="H120" i="7"/>
  <c r="H119" i="7" s="1"/>
  <c r="J120" i="7"/>
  <c r="J119" i="7" s="1"/>
  <c r="J63" i="7"/>
  <c r="J62" i="7" s="1"/>
  <c r="J61" i="7" s="1"/>
  <c r="I27" i="7"/>
  <c r="I26" i="7" s="1"/>
  <c r="I25" i="7" s="1"/>
  <c r="K93" i="3"/>
  <c r="J93" i="3"/>
  <c r="I93" i="3"/>
  <c r="I51" i="3"/>
  <c r="K58" i="3"/>
  <c r="J58" i="3"/>
  <c r="I58" i="3"/>
  <c r="J51" i="3"/>
  <c r="K51" i="3"/>
  <c r="K32" i="3"/>
  <c r="J32" i="3"/>
  <c r="I32" i="3"/>
  <c r="K13" i="3"/>
  <c r="J13" i="3"/>
  <c r="I13" i="3"/>
  <c r="F27" i="7"/>
  <c r="F26" i="7" s="1"/>
  <c r="F25" i="7" s="1"/>
  <c r="F148" i="7"/>
  <c r="F142" i="7" s="1"/>
  <c r="D8" i="8"/>
  <c r="D7" i="8" s="1"/>
  <c r="C8" i="8"/>
  <c r="C7" i="8" s="1"/>
  <c r="G171" i="7"/>
  <c r="G170" i="7" s="1"/>
  <c r="G164" i="7"/>
  <c r="G152" i="7"/>
  <c r="G149" i="7"/>
  <c r="G138" i="7"/>
  <c r="G136" i="7"/>
  <c r="G87" i="7"/>
  <c r="G83" i="7"/>
  <c r="G74" i="7"/>
  <c r="G72" i="7"/>
  <c r="G64" i="7"/>
  <c r="G55" i="7"/>
  <c r="G32" i="7"/>
  <c r="G28" i="7"/>
  <c r="G19" i="7"/>
  <c r="G16" i="7"/>
  <c r="G14" i="7"/>
  <c r="G12" i="7"/>
  <c r="G10" i="7"/>
  <c r="D48" i="5"/>
  <c r="D47" i="5" s="1"/>
  <c r="C48" i="5"/>
  <c r="C47" i="5" s="1"/>
  <c r="D43" i="5"/>
  <c r="D40" i="5" s="1"/>
  <c r="C43" i="5"/>
  <c r="C40" i="5" s="1"/>
  <c r="D36" i="5"/>
  <c r="C36" i="5"/>
  <c r="C35" i="5" s="1"/>
  <c r="D30" i="5"/>
  <c r="D29" i="5" s="1"/>
  <c r="C30" i="5"/>
  <c r="D23" i="5"/>
  <c r="D22" i="5" s="1"/>
  <c r="C23" i="5"/>
  <c r="C22" i="5" s="1"/>
  <c r="D17" i="5"/>
  <c r="C17" i="5"/>
  <c r="D14" i="5"/>
  <c r="C14" i="5"/>
  <c r="D12" i="5"/>
  <c r="C12" i="5"/>
  <c r="D10" i="5"/>
  <c r="C10" i="5"/>
  <c r="D8" i="5"/>
  <c r="C8" i="5"/>
  <c r="G43" i="3"/>
  <c r="G42" i="3" s="1"/>
  <c r="G39" i="3"/>
  <c r="G38" i="3" s="1"/>
  <c r="G36" i="3"/>
  <c r="G33" i="3"/>
  <c r="G30" i="3"/>
  <c r="G29" i="3" s="1"/>
  <c r="G27" i="3"/>
  <c r="G26" i="3" s="1"/>
  <c r="G23" i="3"/>
  <c r="G21" i="3"/>
  <c r="G14" i="3"/>
  <c r="G13" i="3" s="1"/>
  <c r="H98" i="3"/>
  <c r="H97" i="3" s="1"/>
  <c r="G98" i="3"/>
  <c r="G97" i="3" s="1"/>
  <c r="H95" i="3"/>
  <c r="H94" i="3" s="1"/>
  <c r="G95" i="3"/>
  <c r="G94" i="3" s="1"/>
  <c r="H91" i="3"/>
  <c r="H90" i="3" s="1"/>
  <c r="G91" i="3"/>
  <c r="G90" i="3" s="1"/>
  <c r="H88" i="3"/>
  <c r="H87" i="3" s="1"/>
  <c r="G88" i="3"/>
  <c r="G87" i="3" s="1"/>
  <c r="H80" i="3"/>
  <c r="G80" i="3"/>
  <c r="H70" i="3"/>
  <c r="G70" i="3"/>
  <c r="H63" i="3"/>
  <c r="G63" i="3"/>
  <c r="H59" i="3"/>
  <c r="G59" i="3"/>
  <c r="H56" i="3"/>
  <c r="G56" i="3"/>
  <c r="H54" i="3"/>
  <c r="G54" i="3"/>
  <c r="H52" i="3"/>
  <c r="G52" i="3"/>
  <c r="J80" i="7" l="1"/>
  <c r="J24" i="7" s="1"/>
  <c r="J23" i="7" s="1"/>
  <c r="H80" i="7"/>
  <c r="H24" i="7" s="1"/>
  <c r="H23" i="7" s="1"/>
  <c r="I80" i="7"/>
  <c r="I24" i="7" s="1"/>
  <c r="I23" i="7" s="1"/>
  <c r="D7" i="5"/>
  <c r="C7" i="5"/>
  <c r="G82" i="7"/>
  <c r="G81" i="7" s="1"/>
  <c r="F24" i="7"/>
  <c r="F23" i="7" s="1"/>
  <c r="G9" i="7"/>
  <c r="K50" i="3"/>
  <c r="K49" i="3" s="1"/>
  <c r="I50" i="3"/>
  <c r="I49" i="3" s="1"/>
  <c r="J50" i="3"/>
  <c r="J49" i="3" s="1"/>
  <c r="K12" i="3"/>
  <c r="K11" i="3" s="1"/>
  <c r="J12" i="3"/>
  <c r="J11" i="3" s="1"/>
  <c r="I12" i="3"/>
  <c r="I11" i="3" s="1"/>
  <c r="G148" i="7"/>
  <c r="G142" i="7" s="1"/>
  <c r="G120" i="7"/>
  <c r="G119" i="7" s="1"/>
  <c r="G63" i="7"/>
  <c r="G62" i="7" s="1"/>
  <c r="G61" i="7" s="1"/>
  <c r="G27" i="7"/>
  <c r="G26" i="7" s="1"/>
  <c r="G25" i="7" s="1"/>
  <c r="D35" i="5"/>
  <c r="D21" i="5" s="1"/>
  <c r="G93" i="3"/>
  <c r="H93" i="3"/>
  <c r="G32" i="3"/>
  <c r="H51" i="3"/>
  <c r="G58" i="3"/>
  <c r="H58" i="3"/>
  <c r="G51" i="3"/>
  <c r="C29" i="5"/>
  <c r="C21" i="5" s="1"/>
  <c r="H16" i="1"/>
  <c r="H13" i="1"/>
  <c r="H43" i="3"/>
  <c r="H42" i="3" s="1"/>
  <c r="H39" i="3"/>
  <c r="H38" i="3" s="1"/>
  <c r="H36" i="3"/>
  <c r="H33" i="3"/>
  <c r="H30" i="3"/>
  <c r="H29" i="3" s="1"/>
  <c r="H27" i="3"/>
  <c r="H26" i="3" s="1"/>
  <c r="H23" i="3"/>
  <c r="H21" i="3"/>
  <c r="H14" i="3"/>
  <c r="G80" i="7" l="1"/>
  <c r="H13" i="3"/>
  <c r="G24" i="7"/>
  <c r="G23" i="7" s="1"/>
  <c r="G12" i="3"/>
  <c r="G11" i="3" s="1"/>
  <c r="H50" i="3"/>
  <c r="H49" i="3" s="1"/>
  <c r="G50" i="3"/>
  <c r="G49" i="3" s="1"/>
  <c r="H32" i="3"/>
  <c r="H17" i="1"/>
  <c r="H12" i="3" l="1"/>
  <c r="H11" i="3" s="1"/>
</calcChain>
</file>

<file path=xl/sharedStrings.xml><?xml version="1.0" encoding="utf-8"?>
<sst xmlns="http://schemas.openxmlformats.org/spreadsheetml/2006/main" count="401" uniqueCount="216">
  <si>
    <t>PRIHODI UKUPNO</t>
  </si>
  <si>
    <t>RASHODI UKUPNO</t>
  </si>
  <si>
    <t>RAZLIKA - VIŠAK / MANJAK</t>
  </si>
  <si>
    <t>Prihodi poslovanja</t>
  </si>
  <si>
    <t>Rashodi poslovanja</t>
  </si>
  <si>
    <t>Rashodi za zaposlene</t>
  </si>
  <si>
    <t>Rashodi za nabavu nefinancijske imovine</t>
  </si>
  <si>
    <t>Rashodi za nabavu neproizvedene dugotrajne imovine</t>
  </si>
  <si>
    <t>BROJČANA OZNAKA I NAZIV</t>
  </si>
  <si>
    <t>II. POSEBNI DIO</t>
  </si>
  <si>
    <t>I. OPĆI DIO</t>
  </si>
  <si>
    <t>Materijalni rashodi</t>
  </si>
  <si>
    <t>Pomoći iz inozemstva i od subjekata unutar općeg proračuna</t>
  </si>
  <si>
    <t>PRIJENOS SREDSTAVA IZ PRETHODNE GODINE</t>
  </si>
  <si>
    <t>1 Opći prihodi i primici</t>
  </si>
  <si>
    <t>11 Opći prihodi i primici</t>
  </si>
  <si>
    <t>3 Vlastiti prihodi</t>
  </si>
  <si>
    <t>31 Vlastiti prihodi</t>
  </si>
  <si>
    <t xml:space="preserve">OSTVARENJE/ IZVRŠENJE 
1.-6.2022. </t>
  </si>
  <si>
    <t>7 PRIHODI OD PRODAJE NEFINANCIJSKE IMOVINE</t>
  </si>
  <si>
    <t>6 PRIHODI POSLOVANJA</t>
  </si>
  <si>
    <t>3 RASHODI  POSLOVANJA</t>
  </si>
  <si>
    <t>4 RASHODI ZA NABAVU NEFINANCIJSKE IMOVINE</t>
  </si>
  <si>
    <t>8 PRIMICI OD FINANCIJSKE IMOVINE I ZADUŽIVANJA</t>
  </si>
  <si>
    <t>5 IZDACI ZA FINANCIJSKU IMOVINU I OTPLATE ZAJMOVA</t>
  </si>
  <si>
    <t>Prihodi od prodaje proizvoda i robe te pruženih usluga</t>
  </si>
  <si>
    <t>Prihodi od prodaje proizvoda i robe</t>
  </si>
  <si>
    <t>Plaće (Bruto)</t>
  </si>
  <si>
    <t>Plaće za redovan rad</t>
  </si>
  <si>
    <t>Naknade troškova zaposlenima</t>
  </si>
  <si>
    <t>Službena putovanja</t>
  </si>
  <si>
    <t xml:space="preserve">UKUPNO PRIHODI </t>
  </si>
  <si>
    <t>UKUPNO RASHODI</t>
  </si>
  <si>
    <t>UKUPNO PRIHODI</t>
  </si>
  <si>
    <t>RAZLIKA PRIMITAKA I IZDATAKA</t>
  </si>
  <si>
    <t>SAŽETAK  RAČUNA PRIHODA I RASHODA I RAČUNA FINANCIRANJA</t>
  </si>
  <si>
    <t>PRIJENOS SREDSTAVA U SLJEDEĆE RAZDOBLJE</t>
  </si>
  <si>
    <t>SAŽETAK RAČUNA FINANCIRANJA</t>
  </si>
  <si>
    <t xml:space="preserve">NETO FINANCIRANJE </t>
  </si>
  <si>
    <t xml:space="preserve">VIŠAK/MANJAK + NETO FINANCIRANJE </t>
  </si>
  <si>
    <t>SAŽETAK RAČUNA PRIHODA I RASHODA</t>
  </si>
  <si>
    <t>JAVNA USTANOVA PARK PRIRODE UČKA</t>
  </si>
  <si>
    <t>TEKUĆI PLAN 2023.</t>
  </si>
  <si>
    <t>Pomoći od međunarodnih organizacija te institucija i tijela EU</t>
  </si>
  <si>
    <t>Tekuće pomoći od međunarodnih organizacija</t>
  </si>
  <si>
    <t>Kapitalne pomoći od međunarodnih organizacija</t>
  </si>
  <si>
    <t>Pomoći proračunskim korisnicima iz proračuna koji im nije nadležan</t>
  </si>
  <si>
    <t>Tekuće pomoći proračunskim korisnicima iz proračuna koji im nije nadležan</t>
  </si>
  <si>
    <t>Prijenosi između proračunskih korisnika istog proračuna</t>
  </si>
  <si>
    <t>Tekući prijenosi između proračunskih korisnika istog proračuna</t>
  </si>
  <si>
    <t>Kapitalni prijenosi između proračunskih korisnika istog proračuna</t>
  </si>
  <si>
    <t>64</t>
  </si>
  <si>
    <t>Prihodi od imovine</t>
  </si>
  <si>
    <t>641</t>
  </si>
  <si>
    <t>Prihodi od financijske imovine</t>
  </si>
  <si>
    <t>6413</t>
  </si>
  <si>
    <t>Kamate na oročena sredstva i depozite po viđenju</t>
  </si>
  <si>
    <t>Prihodi od upravnih i administrativnih pristojbi, pristojbi po posebnim propisima i naknada</t>
  </si>
  <si>
    <t>Prihodi po posebnim propisima</t>
  </si>
  <si>
    <t>Ostali nespomenuti prihodi</t>
  </si>
  <si>
    <t>Prihodi od prodaje proizvoda i robe te pruženih usluga, prihodi od donacija te povrati po protestiranim jamstvima</t>
  </si>
  <si>
    <t>Prihodi od pruženih usluga</t>
  </si>
  <si>
    <t>Donacije od pravnih i fizičkih osoba izvan općeg proračuna i povrat donacija po protestiranim jamstvima</t>
  </si>
  <si>
    <t>Tekuće donacije</t>
  </si>
  <si>
    <t>Prihodi iz nadležnog proračuna i od HZZO-a temeljem ugovornih obveza</t>
  </si>
  <si>
    <t>Prihodi iz nadležnog proračuna za financiranje redovne djelatnosti proračunskih korisnika</t>
  </si>
  <si>
    <t>Prihodi iz nadležnog proračuna za financiranje rashoda poslovanja</t>
  </si>
  <si>
    <t>Prihodi iz nadležnog proračuna za financiranje rashoda za nabavu nefinancijske imovine</t>
  </si>
  <si>
    <t>Kazne, upravne mjere i ostali prihodi</t>
  </si>
  <si>
    <t>Ostali prihodi</t>
  </si>
  <si>
    <t>312</t>
  </si>
  <si>
    <t>Ostali rashodi za zaposlene</t>
  </si>
  <si>
    <t>Doprinosi na plaće</t>
  </si>
  <si>
    <t>Doprinosi za obvezno zdravstveno osiguranje</t>
  </si>
  <si>
    <t>Naknade za prijevoz, za rad na terenu i odvojeni život</t>
  </si>
  <si>
    <t>Stručno usavršavanje zaposlenika</t>
  </si>
  <si>
    <t>Rashodi za materijal i energiju</t>
  </si>
  <si>
    <t>Uredski materijal i ostali materijalni rashodi</t>
  </si>
  <si>
    <t>Energija</t>
  </si>
  <si>
    <t>Materijal i dijelovi za tekuće i investicijsko održavanje</t>
  </si>
  <si>
    <t>Sitni inventar i auto gume</t>
  </si>
  <si>
    <t>Službena, radna i zaštitna odjeća i obuća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</si>
  <si>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</si>
  <si>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</si>
  <si>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</si>
  <si>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</si>
  <si>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</si>
  <si>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Zakupnine i najamnine</t>
  </si>
  <si>
    <t>Zdravstvene i veterinarske usluge</t>
  </si>
  <si>
    <t>Intelektualne i osobne usluge</t>
  </si>
  <si>
    <t>Računalne usluge</t>
  </si>
  <si>
    <t>Ostale usluge</t>
  </si>
  <si>
    <t>Ostali nespomenuti rashodi poslovanja</t>
  </si>
  <si>
    <t>Naknade za rad predstavničkih i izvršnih tijela, povjerenstava i slično</t>
  </si>
  <si>
    <t>Premije osiguranja</t>
  </si>
  <si>
    <t>Članarine i norme</t>
  </si>
  <si>
    <t>Pristojbe i naknade</t>
  </si>
  <si>
    <t>Financijski rashodi</t>
  </si>
  <si>
    <t>Ostali financijski rashodi</t>
  </si>
  <si>
    <t>Bankarske usluge i usluge platnog prometa</t>
  </si>
  <si>
    <t>Rashodi za nabavu proizvedene dugotrajne imovine</t>
  </si>
  <si>
    <t>Postrojenja i oprema</t>
  </si>
  <si>
    <t>Uredska oprema i namještaj</t>
  </si>
  <si>
    <t>Komunikacijska oprema</t>
  </si>
  <si>
    <t>Nematerijalna imovina</t>
  </si>
  <si>
    <t>Ostala prava</t>
  </si>
  <si>
    <t>Građevinski objekti</t>
  </si>
  <si>
    <t>Poslovni objekti</t>
  </si>
  <si>
    <t>Ostali građevinski objekti</t>
  </si>
  <si>
    <t>Uređaji, strojevi i oprema za ostale namjene</t>
  </si>
  <si>
    <t>Materijal i sirovine</t>
  </si>
  <si>
    <t>Reprezentacija</t>
  </si>
  <si>
    <t>Pomoći dane u inozemstvo i unutar općeg proračuna</t>
  </si>
  <si>
    <t>4 Prihodi za posebne namjene</t>
  </si>
  <si>
    <t>43 Ostali prihodi za posebne namjene</t>
  </si>
  <si>
    <t>5 Pomoći</t>
  </si>
  <si>
    <t>52 Ostale pomoći</t>
  </si>
  <si>
    <t>6 Donacije</t>
  </si>
  <si>
    <t>61 Donacije</t>
  </si>
  <si>
    <t>31 Rashodi za zaposlene</t>
  </si>
  <si>
    <t>32 Materijalni rashodi</t>
  </si>
  <si>
    <t>34 Financijski rashodi</t>
  </si>
  <si>
    <t>41 Rashodi za nabavu neproizvedene dugotrajne imovine</t>
  </si>
  <si>
    <t>42 Rashodi za nabavu proizvedene dugotrajne imovine</t>
  </si>
  <si>
    <t>36 Pomoći dane u inozemstvo i unutar općeg proračuna</t>
  </si>
  <si>
    <t>05 ZAŠTITA OKOLIŠA</t>
  </si>
  <si>
    <t>054 Zaštita bioraznolikosti i krajolika</t>
  </si>
  <si>
    <t>UKUPNO RASHODI I IZDACI</t>
  </si>
  <si>
    <t>IZVOR 1. OPĆI PRIHODI I PRIMICI</t>
  </si>
  <si>
    <t>IZVOR 1.1. OPĆI PRIHODI I PRIMICI</t>
  </si>
  <si>
    <t>IZVOR 3. VLASTITI PRIHODI</t>
  </si>
  <si>
    <t>IZVOR 3.1. VLASTITI PRIHODI</t>
  </si>
  <si>
    <t>IZVOR 4. OSTALI PRIHODI ZA POSEBNE NAMJENE</t>
  </si>
  <si>
    <t>IZVOR 4.3. OSTALI PRIHODI ZA POSEBNE NAMJENE</t>
  </si>
  <si>
    <t>IZVOR 5. POMOĆI</t>
  </si>
  <si>
    <t>IZVOR 5.2. OSTALE POMOĆI</t>
  </si>
  <si>
    <t>IZVOR 6. DONACIJE</t>
  </si>
  <si>
    <t>IZVOR 6.1. DONACIJE</t>
  </si>
  <si>
    <t>A34 GLAVNI PROGRAM: ZAŠTITA I OČUVANJE PRIRODE I OKOLIŠA ZAŠTITA PRIRODE</t>
  </si>
  <si>
    <t>3401 PROGRAM: ZAŠTITA PRIRODE</t>
  </si>
  <si>
    <t>A779000 AKTIVNOST: ADMINISTRACIJA I UPRAVLJANJE</t>
  </si>
  <si>
    <t>3111 Plaće za redovan rad</t>
  </si>
  <si>
    <t>3121 Ostali rashodi za zaposlene</t>
  </si>
  <si>
    <t>3132 Doprinosi za obvezno zdravstveno osiguranje</t>
  </si>
  <si>
    <t>3211 Službena putovanja</t>
  </si>
  <si>
    <t>3212 Naknade za prijevoz, za rad na terenu i odvojeni život</t>
  </si>
  <si>
    <t>3213 Stručno usavršavanje zaposlenika</t>
  </si>
  <si>
    <t>3221 Uredski materijal i ostali materijalni rashodi</t>
  </si>
  <si>
    <t>3223 Energija</t>
  </si>
  <si>
    <t>3224 Materijal i dijelovi za tekuće i investicijsko održavanje</t>
  </si>
  <si>
    <t>3225 Sitni inventar i auto gume</t>
  </si>
  <si>
    <t>3227 Službena, radna i zaštitna odjeća i obuća</t>
  </si>
  <si>
    <t>3231 Usluge telefona, pošte i prijevoza</t>
  </si>
  <si>
    <t>3232 Usluge tekućeg i investicijskog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</si>
  <si>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</si>
  <si>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</si>
  <si>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</si>
  <si>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</si>
  <si>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</si>
  <si>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</si>
  <si>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</si>
  <si>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3291 Naknade za rad predstavničkih i izvršnih tijela, povjerenstava i slično</t>
  </si>
  <si>
    <t>3292 Premije osiguranja</t>
  </si>
  <si>
    <t>3294 Članarine i norme</t>
  </si>
  <si>
    <t>3295 Pristojbe i naknade</t>
  </si>
  <si>
    <t>3299 Ostali nespomenuti rashodi poslovanja</t>
  </si>
  <si>
    <t>3431 Bankarske usluge i usluge platnog prometa</t>
  </si>
  <si>
    <t>4221 Uredska oprema i namještaj</t>
  </si>
  <si>
    <t>4222 Komunikacijska oprema</t>
  </si>
  <si>
    <t>A779021 AKTIVNOST: ZAŠTITA PRIRODE</t>
  </si>
  <si>
    <t>4124 Ostala prava</t>
  </si>
  <si>
    <t>4212 Poslovni objekti</t>
  </si>
  <si>
    <t>4214 Ostali građevinski objekti</t>
  </si>
  <si>
    <t>4227 Uređaji, strojevi i oprema za ostale namjene</t>
  </si>
  <si>
    <t>A779047 AKTIVNOST: ADMINISTRACIJA I UPRAVLJANJE (IZ EVIDENCIJSKIH PRIHODA)</t>
  </si>
  <si>
    <t>3222 Materijal i sirovine</t>
  </si>
  <si>
    <t>3293 Reprezentacija</t>
  </si>
  <si>
    <t>3691 Tekući prijenosi između proračunskih korisnika istog proračuna</t>
  </si>
  <si>
    <t>Tekuće pomoći od institucija i tijela EU</t>
  </si>
  <si>
    <t>Instrumenti, uređaji i strojevi</t>
  </si>
  <si>
    <t xml:space="preserve">51 Pomoći EU </t>
  </si>
  <si>
    <t>Oprema za održavanje i zaštitu</t>
  </si>
  <si>
    <t>4223 Oprema za održavanje i zaštitu</t>
  </si>
  <si>
    <t xml:space="preserve"> </t>
  </si>
  <si>
    <t>OPĆI I POSEBNI DIO</t>
  </si>
  <si>
    <t>JAVNE USTANOVE PARK PRIRODE UČKA:</t>
  </si>
  <si>
    <t>KLASA: 400-02/23-01/01</t>
  </si>
  <si>
    <t>2024. GODINU</t>
  </si>
  <si>
    <t>I PROJEKCIJE ZA 2025. I 2026. GODINU</t>
  </si>
  <si>
    <t>FINANCIJSKI PLAN JAVNE USTANOVE PARK PRIRODE UČKA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 2024. I PROJEKCIJE ZA 2025. I 2026. GODINU</t>
  </si>
  <si>
    <t>IZVRŠENJE 2022.</t>
  </si>
  <si>
    <t>PLAN ZA 2024.</t>
  </si>
  <si>
    <t>PROJEKCIJA ZA 2025.</t>
  </si>
  <si>
    <t>PROJEKCIJA ZA 2026.</t>
  </si>
  <si>
    <t xml:space="preserve">PROJEKCIJA ZA 2026. </t>
  </si>
  <si>
    <t xml:space="preserve">A1. PRIHODI I RASHODI PREMA EKONOMSKOJ KLASIFIKACIJI </t>
  </si>
  <si>
    <t xml:space="preserve">A. RAČUN PRIHODA I RASHODA </t>
  </si>
  <si>
    <t>A2. PRIHODI I RASHODI PREMA IZVORIMA FINANCIRANJA</t>
  </si>
  <si>
    <t>A3. RASHODI PREMA FUNKCIJSKOJ KLASIFIKACIJI</t>
  </si>
  <si>
    <t>PLAN PO PROGRAMSKOJ KLASIFIKACIJI</t>
  </si>
  <si>
    <t>Pomoći od izvanproračunskih korisnika</t>
  </si>
  <si>
    <t>Tekuće pomoći od izvanproračunskih korisnika</t>
  </si>
  <si>
    <t>Kapitalne pomoći od izvanproračunskih korisnika</t>
  </si>
  <si>
    <t>IZVOR 5.1. POMOĆI EU</t>
  </si>
  <si>
    <t>IZVOR 7 PRIHODI OD PRODAJE NEFINANCIJSKE IMOVINE I NAKNADE S NASLOVA OSIGURANJA</t>
  </si>
  <si>
    <t>IZVOR 7.1. PRIHODI OD PRODAJE ILI ZAMJENE NEFINANCIJSKE IMOVINE I NAKNADE S NASLOVA OSIGURANJA</t>
  </si>
  <si>
    <t>4225 Instrumenti, uređaji i strojevi</t>
  </si>
  <si>
    <t>4231 Prijevozna sredstva u cestovnom prometu</t>
  </si>
  <si>
    <t>IZVOR 7. PRIHODI OD PRODAJE ILI ZAMJENE NEFINANCIJSKE IMOVINE I NAKNADE S NASLOVA OSIGURANJA</t>
  </si>
  <si>
    <t>Prijevozna sredstva</t>
  </si>
  <si>
    <t>Prijevozna sredstva u cestovnom prometu</t>
  </si>
  <si>
    <t>7 Prihodi od prodaje nefinancijske imovine i naknade s naslova osiguranja</t>
  </si>
  <si>
    <t>71 Prihodi od prodaje ili zamjene nefinancijske imovine i naknade s naslova osiguranja</t>
  </si>
  <si>
    <t xml:space="preserve"> FINANCIJSKI PLAN ZA </t>
  </si>
  <si>
    <t>Lovran, 13. prosinca 2023. godine</t>
  </si>
  <si>
    <t>URBROJ: 2157-3-6-01-23-5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</si>
</sst>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3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0" fontId="0" fillId="3" borderId="0" xfId="0" applyFill="1"/>
    <xf numFmtId="0" fontId="8" fillId="0" borderId="0" xfId="0" applyFont="1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9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3" fillId="0" borderId="0" xfId="0" applyFont="1"/>
    <xf numFmtId="0" fontId="21" fillId="0" borderId="0" xfId="0" applyFont="1" applyAlignment="1">
      <alignment horizontal="center" vertical="center" wrapText="1"/>
    </xf>
    <xf numFmtId="164" fontId="15" fillId="0" borderId="3" xfId="0" applyNumberFormat="1" applyFont="1" applyBorder="1" applyAlignment="1">
      <alignment horizontal="right" vertical="center"/>
    </xf>
    <xf numFmtId="164" fontId="15" fillId="0" borderId="3" xfId="0" applyNumberFormat="1" applyFont="1" applyBorder="1" applyAlignment="1">
      <alignment horizontal="right" vertical="center" wrapText="1"/>
    </xf>
    <xf numFmtId="164" fontId="21" fillId="0" borderId="3" xfId="0" applyNumberFormat="1" applyFont="1" applyBorder="1" applyAlignment="1">
      <alignment horizontal="right"/>
    </xf>
    <xf numFmtId="0" fontId="14" fillId="0" borderId="0" xfId="0" applyFont="1" applyAlignment="1">
      <alignment vertical="center" wrapText="1"/>
    </xf>
    <xf numFmtId="0" fontId="22" fillId="0" borderId="0" xfId="0" applyFont="1" applyAlignment="1">
      <alignment vertical="top" wrapText="1"/>
    </xf>
    <xf numFmtId="0" fontId="23" fillId="0" borderId="0" xfId="0" applyFont="1"/>
    <xf numFmtId="0" fontId="21" fillId="0" borderId="0" xfId="0" applyFont="1" applyAlignment="1">
      <alignment vertical="center" wrapText="1"/>
    </xf>
    <xf numFmtId="0" fontId="20" fillId="0" borderId="0" xfId="0" applyFont="1" applyAlignment="1">
      <alignment vertical="top" wrapText="1"/>
    </xf>
    <xf numFmtId="49" fontId="15" fillId="2" borderId="3" xfId="0" quotePrefix="1" applyNumberFormat="1" applyFont="1" applyFill="1" applyBorder="1" applyAlignment="1">
      <alignment horizontal="left" vertical="center"/>
    </xf>
    <xf numFmtId="49" fontId="15" fillId="2" borderId="3" xfId="0" quotePrefix="1" applyNumberFormat="1" applyFont="1" applyFill="1" applyBorder="1" applyAlignment="1">
      <alignment horizontal="left" vertical="center" wrapText="1"/>
    </xf>
    <xf numFmtId="49" fontId="23" fillId="0" borderId="0" xfId="0" applyNumberFormat="1" applyFont="1"/>
    <xf numFmtId="49" fontId="10" fillId="0" borderId="0" xfId="0" applyNumberFormat="1" applyFont="1" applyAlignment="1">
      <alignment horizontal="center" vertical="center" wrapText="1"/>
    </xf>
    <xf numFmtId="49" fontId="20" fillId="0" borderId="0" xfId="0" applyNumberFormat="1" applyFont="1" applyAlignment="1">
      <alignment vertical="top" wrapText="1"/>
    </xf>
    <xf numFmtId="1" fontId="15" fillId="2" borderId="3" xfId="0" quotePrefix="1" applyNumberFormat="1" applyFont="1" applyFill="1" applyBorder="1" applyAlignment="1">
      <alignment horizontal="left" vertical="center"/>
    </xf>
    <xf numFmtId="1" fontId="19" fillId="2" borderId="3" xfId="0" quotePrefix="1" applyNumberFormat="1" applyFont="1" applyFill="1" applyBorder="1" applyAlignment="1">
      <alignment horizontal="left" vertical="center"/>
    </xf>
    <xf numFmtId="1" fontId="23" fillId="0" borderId="0" xfId="0" applyNumberFormat="1" applyFont="1"/>
    <xf numFmtId="1" fontId="20" fillId="0" borderId="0" xfId="0" applyNumberFormat="1" applyFont="1" applyAlignment="1">
      <alignment vertical="top" wrapText="1"/>
    </xf>
    <xf numFmtId="1" fontId="15" fillId="0" borderId="3" xfId="0" quotePrefix="1" applyNumberFormat="1" applyFont="1" applyBorder="1" applyAlignment="1">
      <alignment horizontal="left" vertical="center"/>
    </xf>
    <xf numFmtId="49" fontId="15" fillId="0" borderId="3" xfId="0" quotePrefix="1" applyNumberFormat="1" applyFont="1" applyBorder="1" applyAlignment="1">
      <alignment horizontal="left" vertical="center"/>
    </xf>
    <xf numFmtId="1" fontId="15" fillId="0" borderId="3" xfId="0" applyNumberFormat="1" applyFont="1" applyBorder="1" applyAlignment="1">
      <alignment horizontal="left" vertical="center" wrapText="1"/>
    </xf>
    <xf numFmtId="0" fontId="25" fillId="0" borderId="0" xfId="0" applyFont="1"/>
    <xf numFmtId="4" fontId="21" fillId="2" borderId="3" xfId="0" applyNumberFormat="1" applyFont="1" applyFill="1" applyBorder="1" applyAlignment="1">
      <alignment horizontal="right"/>
    </xf>
    <xf numFmtId="4" fontId="23" fillId="0" borderId="3" xfId="0" applyNumberFormat="1" applyFont="1" applyBorder="1" applyAlignment="1">
      <alignment vertical="center"/>
    </xf>
    <xf numFmtId="164" fontId="21" fillId="0" borderId="3" xfId="0" applyNumberFormat="1" applyFont="1" applyBorder="1" applyAlignment="1">
      <alignment horizontal="right" vertical="center"/>
    </xf>
    <xf numFmtId="164" fontId="10" fillId="4" borderId="3" xfId="0" applyNumberFormat="1" applyFont="1" applyFill="1" applyBorder="1" applyAlignment="1">
      <alignment horizontal="right" vertical="center" wrapText="1"/>
    </xf>
    <xf numFmtId="164" fontId="10" fillId="4" borderId="3" xfId="0" quotePrefix="1" applyNumberFormat="1" applyFont="1" applyFill="1" applyBorder="1" applyAlignment="1">
      <alignment horizontal="right" wrapText="1"/>
    </xf>
    <xf numFmtId="0" fontId="10" fillId="5" borderId="3" xfId="0" quotePrefix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vertical="center"/>
    </xf>
    <xf numFmtId="164" fontId="19" fillId="4" borderId="3" xfId="0" applyNumberFormat="1" applyFont="1" applyFill="1" applyBorder="1" applyAlignment="1">
      <alignment horizontal="right" vertical="center"/>
    </xf>
    <xf numFmtId="1" fontId="19" fillId="4" borderId="3" xfId="0" applyNumberFormat="1" applyFont="1" applyFill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1" fontId="19" fillId="7" borderId="3" xfId="0" applyNumberFormat="1" applyFont="1" applyFill="1" applyBorder="1" applyAlignment="1">
      <alignment horizontal="left" vertical="center" wrapText="1"/>
    </xf>
    <xf numFmtId="49" fontId="19" fillId="7" borderId="3" xfId="0" applyNumberFormat="1" applyFont="1" applyFill="1" applyBorder="1" applyAlignment="1">
      <alignment horizontal="left" vertical="center" wrapText="1"/>
    </xf>
    <xf numFmtId="1" fontId="19" fillId="3" borderId="3" xfId="0" quotePrefix="1" applyNumberFormat="1" applyFont="1" applyFill="1" applyBorder="1" applyAlignment="1">
      <alignment horizontal="left" vertical="center"/>
    </xf>
    <xf numFmtId="49" fontId="19" fillId="3" borderId="3" xfId="0" quotePrefix="1" applyNumberFormat="1" applyFont="1" applyFill="1" applyBorder="1" applyAlignment="1">
      <alignment horizontal="left" vertical="center" wrapText="1"/>
    </xf>
    <xf numFmtId="1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quotePrefix="1" applyNumberFormat="1" applyFont="1" applyFill="1" applyBorder="1" applyAlignment="1">
      <alignment horizontal="left" vertical="center" wrapText="1"/>
    </xf>
    <xf numFmtId="49" fontId="19" fillId="3" borderId="3" xfId="0" applyNumberFormat="1" applyFont="1" applyFill="1" applyBorder="1" applyAlignment="1">
      <alignment horizontal="left" vertical="center" wrapText="1"/>
    </xf>
    <xf numFmtId="1" fontId="15" fillId="3" borderId="3" xfId="0" quotePrefix="1" applyNumberFormat="1" applyFont="1" applyFill="1" applyBorder="1" applyAlignment="1">
      <alignment horizontal="left" vertical="center"/>
    </xf>
    <xf numFmtId="0" fontId="10" fillId="5" borderId="8" xfId="0" applyFont="1" applyFill="1" applyBorder="1" applyAlignment="1">
      <alignment horizontal="center" vertical="center" wrapText="1"/>
    </xf>
    <xf numFmtId="1" fontId="19" fillId="4" borderId="10" xfId="0" applyNumberFormat="1" applyFont="1" applyFill="1" applyBorder="1" applyAlignment="1">
      <alignment horizontal="left" vertical="center" wrapText="1"/>
    </xf>
    <xf numFmtId="1" fontId="19" fillId="7" borderId="10" xfId="0" applyNumberFormat="1" applyFont="1" applyFill="1" applyBorder="1" applyAlignment="1">
      <alignment horizontal="left" vertical="center" wrapText="1"/>
    </xf>
    <xf numFmtId="1" fontId="19" fillId="3" borderId="10" xfId="0" quotePrefix="1" applyNumberFormat="1" applyFont="1" applyFill="1" applyBorder="1" applyAlignment="1">
      <alignment horizontal="left" vertical="center"/>
    </xf>
    <xf numFmtId="1" fontId="15" fillId="2" borderId="10" xfId="0" quotePrefix="1" applyNumberFormat="1" applyFont="1" applyFill="1" applyBorder="1" applyAlignment="1">
      <alignment horizontal="left" vertical="center"/>
    </xf>
    <xf numFmtId="1" fontId="19" fillId="7" borderId="10" xfId="0" quotePrefix="1" applyNumberFormat="1" applyFont="1" applyFill="1" applyBorder="1" applyAlignment="1">
      <alignment horizontal="left" vertical="center"/>
    </xf>
    <xf numFmtId="1" fontId="15" fillId="7" borderId="10" xfId="0" quotePrefix="1" applyNumberFormat="1" applyFont="1" applyFill="1" applyBorder="1" applyAlignment="1">
      <alignment horizontal="left" vertical="center"/>
    </xf>
    <xf numFmtId="1" fontId="15" fillId="3" borderId="10" xfId="0" quotePrefix="1" applyNumberFormat="1" applyFont="1" applyFill="1" applyBorder="1" applyAlignment="1">
      <alignment horizontal="left" vertical="center"/>
    </xf>
    <xf numFmtId="1" fontId="19" fillId="6" borderId="13" xfId="0" applyNumberFormat="1" applyFont="1" applyFill="1" applyBorder="1" applyAlignment="1">
      <alignment horizontal="left" vertical="center" wrapText="1"/>
    </xf>
    <xf numFmtId="1" fontId="19" fillId="6" borderId="14" xfId="0" applyNumberFormat="1" applyFont="1" applyFill="1" applyBorder="1" applyAlignment="1">
      <alignment horizontal="left" vertical="center" wrapText="1"/>
    </xf>
    <xf numFmtId="49" fontId="19" fillId="6" borderId="14" xfId="0" applyNumberFormat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left" vertical="center"/>
    </xf>
    <xf numFmtId="49" fontId="19" fillId="4" borderId="3" xfId="0" applyNumberFormat="1" applyFont="1" applyFill="1" applyBorder="1" applyAlignment="1">
      <alignment vertical="center" wrapText="1"/>
    </xf>
    <xf numFmtId="49" fontId="19" fillId="7" borderId="3" xfId="0" quotePrefix="1" applyNumberFormat="1" applyFont="1" applyFill="1" applyBorder="1" applyAlignment="1">
      <alignment horizontal="left" vertical="center"/>
    </xf>
    <xf numFmtId="49" fontId="19" fillId="7" borderId="3" xfId="0" applyNumberFormat="1" applyFont="1" applyFill="1" applyBorder="1" applyAlignment="1">
      <alignment vertical="center" wrapText="1"/>
    </xf>
    <xf numFmtId="49" fontId="19" fillId="3" borderId="3" xfId="0" quotePrefix="1" applyNumberFormat="1" applyFont="1" applyFill="1" applyBorder="1" applyAlignment="1">
      <alignment horizontal="left" vertical="center"/>
    </xf>
    <xf numFmtId="1" fontId="15" fillId="3" borderId="3" xfId="0" applyNumberFormat="1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/>
    </xf>
    <xf numFmtId="1" fontId="19" fillId="4" borderId="10" xfId="0" applyNumberFormat="1" applyFont="1" applyFill="1" applyBorder="1" applyAlignment="1">
      <alignment horizontal="left" vertical="center"/>
    </xf>
    <xf numFmtId="1" fontId="15" fillId="3" borderId="10" xfId="0" applyNumberFormat="1" applyFont="1" applyFill="1" applyBorder="1" applyAlignment="1">
      <alignment horizontal="left" vertical="center" wrapText="1"/>
    </xf>
    <xf numFmtId="1" fontId="15" fillId="0" borderId="10" xfId="0" applyNumberFormat="1" applyFont="1" applyBorder="1" applyAlignment="1">
      <alignment horizontal="left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horizontal="left" vertical="center" wrapText="1"/>
    </xf>
    <xf numFmtId="0" fontId="15" fillId="2" borderId="10" xfId="0" quotePrefix="1" applyFont="1" applyFill="1" applyBorder="1" applyAlignment="1">
      <alignment horizontal="left" vertical="center" wrapText="1" indent="1"/>
    </xf>
    <xf numFmtId="0" fontId="15" fillId="2" borderId="10" xfId="0" applyFont="1" applyFill="1" applyBorder="1" applyAlignment="1">
      <alignment horizontal="left" vertical="center" wrapText="1" indent="1"/>
    </xf>
    <xf numFmtId="0" fontId="19" fillId="7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9" fillId="3" borderId="10" xfId="0" quotePrefix="1" applyFont="1" applyFill="1" applyBorder="1" applyAlignment="1">
      <alignment vertical="center" wrapText="1"/>
    </xf>
    <xf numFmtId="0" fontId="19" fillId="3" borderId="10" xfId="0" applyFont="1" applyFill="1" applyBorder="1" applyAlignment="1">
      <alignment vertical="center" wrapText="1"/>
    </xf>
    <xf numFmtId="0" fontId="19" fillId="3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left" vertical="center" wrapText="1"/>
    </xf>
    <xf numFmtId="4" fontId="10" fillId="7" borderId="14" xfId="0" applyNumberFormat="1" applyFont="1" applyFill="1" applyBorder="1" applyAlignment="1">
      <alignment horizontal="right"/>
    </xf>
    <xf numFmtId="0" fontId="19" fillId="6" borderId="19" xfId="0" applyFont="1" applyFill="1" applyBorder="1" applyAlignment="1">
      <alignment horizontal="left" vertical="center" wrapText="1"/>
    </xf>
    <xf numFmtId="0" fontId="24" fillId="2" borderId="11" xfId="0" quotePrefix="1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1" fillId="0" borderId="0" xfId="0" applyFont="1"/>
    <xf numFmtId="0" fontId="10" fillId="5" borderId="3" xfId="0" quotePrefix="1" applyFont="1" applyFill="1" applyBorder="1" applyAlignment="1">
      <alignment horizontal="center" vertical="center"/>
    </xf>
    <xf numFmtId="1" fontId="15" fillId="0" borderId="10" xfId="0" quotePrefix="1" applyNumberFormat="1" applyFont="1" applyBorder="1" applyAlignment="1">
      <alignment horizontal="left" vertical="center"/>
    </xf>
    <xf numFmtId="164" fontId="9" fillId="0" borderId="0" xfId="0" applyNumberFormat="1" applyFont="1"/>
    <xf numFmtId="1" fontId="15" fillId="2" borderId="22" xfId="0" quotePrefix="1" applyNumberFormat="1" applyFont="1" applyFill="1" applyBorder="1" applyAlignment="1">
      <alignment horizontal="left" vertical="center"/>
    </xf>
    <xf numFmtId="1" fontId="15" fillId="2" borderId="21" xfId="0" quotePrefix="1" applyNumberFormat="1" applyFont="1" applyFill="1" applyBorder="1" applyAlignment="1">
      <alignment horizontal="left" vertical="center"/>
    </xf>
    <xf numFmtId="49" fontId="15" fillId="2" borderId="21" xfId="0" quotePrefix="1" applyNumberFormat="1" applyFont="1" applyFill="1" applyBorder="1" applyAlignment="1">
      <alignment horizontal="left" vertical="center"/>
    </xf>
    <xf numFmtId="1" fontId="19" fillId="3" borderId="22" xfId="0" quotePrefix="1" applyNumberFormat="1" applyFont="1" applyFill="1" applyBorder="1" applyAlignment="1">
      <alignment horizontal="left" vertical="center"/>
    </xf>
    <xf numFmtId="1" fontId="19" fillId="3" borderId="21" xfId="0" quotePrefix="1" applyNumberFormat="1" applyFont="1" applyFill="1" applyBorder="1" applyAlignment="1">
      <alignment horizontal="left" vertical="center"/>
    </xf>
    <xf numFmtId="49" fontId="19" fillId="3" borderId="21" xfId="0" quotePrefix="1" applyNumberFormat="1" applyFont="1" applyFill="1" applyBorder="1" applyAlignment="1">
      <alignment horizontal="left" vertical="center"/>
    </xf>
    <xf numFmtId="0" fontId="19" fillId="6" borderId="23" xfId="0" applyFont="1" applyFill="1" applyBorder="1" applyAlignment="1">
      <alignment horizontal="left" vertical="center" wrapText="1"/>
    </xf>
    <xf numFmtId="4" fontId="10" fillId="7" borderId="3" xfId="0" applyNumberFormat="1" applyFont="1" applyFill="1" applyBorder="1" applyAlignment="1">
      <alignment horizontal="right" vertical="center"/>
    </xf>
    <xf numFmtId="4" fontId="21" fillId="2" borderId="3" xfId="0" applyNumberFormat="1" applyFont="1" applyFill="1" applyBorder="1" applyAlignment="1">
      <alignment horizontal="right" vertical="center"/>
    </xf>
    <xf numFmtId="0" fontId="15" fillId="0" borderId="10" xfId="0" applyFont="1" applyBorder="1" applyAlignment="1">
      <alignment vertical="center" wrapText="1"/>
    </xf>
    <xf numFmtId="0" fontId="15" fillId="2" borderId="22" xfId="0" quotePrefix="1" applyFont="1" applyFill="1" applyBorder="1" applyAlignment="1">
      <alignment horizontal="left" vertical="center" wrapText="1" indent="1"/>
    </xf>
    <xf numFmtId="4" fontId="20" fillId="7" borderId="3" xfId="0" applyNumberFormat="1" applyFont="1" applyFill="1" applyBorder="1" applyAlignment="1">
      <alignment horizontal="right" vertical="center" wrapText="1"/>
    </xf>
    <xf numFmtId="4" fontId="20" fillId="3" borderId="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horizontal="center" vertical="center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25" xfId="0" quotePrefix="1" applyFont="1" applyFill="1" applyBorder="1" applyAlignment="1">
      <alignment horizontal="center" vertical="center" wrapText="1"/>
    </xf>
    <xf numFmtId="0" fontId="10" fillId="5" borderId="26" xfId="0" applyFont="1" applyFill="1" applyBorder="1" applyAlignment="1">
      <alignment horizontal="center" vertical="center" wrapText="1"/>
    </xf>
    <xf numFmtId="164" fontId="21" fillId="0" borderId="26" xfId="0" applyNumberFormat="1" applyFont="1" applyBorder="1" applyAlignment="1">
      <alignment horizontal="right" vertical="center"/>
    </xf>
    <xf numFmtId="164" fontId="19" fillId="4" borderId="26" xfId="0" applyNumberFormat="1" applyFont="1" applyFill="1" applyBorder="1" applyAlignment="1">
      <alignment horizontal="right" vertical="center"/>
    </xf>
    <xf numFmtId="0" fontId="19" fillId="4" borderId="9" xfId="0" applyFont="1" applyFill="1" applyBorder="1" applyAlignment="1">
      <alignment horizontal="left" vertical="center"/>
    </xf>
    <xf numFmtId="164" fontId="19" fillId="4" borderId="12" xfId="0" applyNumberFormat="1" applyFont="1" applyFill="1" applyBorder="1" applyAlignment="1">
      <alignment horizontal="right" vertical="center" wrapText="1"/>
    </xf>
    <xf numFmtId="164" fontId="19" fillId="4" borderId="27" xfId="0" applyNumberFormat="1" applyFont="1" applyFill="1" applyBorder="1" applyAlignment="1">
      <alignment horizontal="right" vertical="center" wrapText="1"/>
    </xf>
    <xf numFmtId="0" fontId="10" fillId="5" borderId="25" xfId="0" applyFont="1" applyFill="1" applyBorder="1" applyAlignment="1">
      <alignment horizontal="center" vertical="center" wrapText="1"/>
    </xf>
    <xf numFmtId="164" fontId="21" fillId="0" borderId="26" xfId="0" applyNumberFormat="1" applyFont="1" applyBorder="1" applyAlignment="1">
      <alignment horizontal="right"/>
    </xf>
    <xf numFmtId="164" fontId="10" fillId="4" borderId="26" xfId="0" applyNumberFormat="1" applyFont="1" applyFill="1" applyBorder="1" applyAlignment="1">
      <alignment horizontal="right" vertical="center" wrapText="1"/>
    </xf>
    <xf numFmtId="164" fontId="10" fillId="4" borderId="26" xfId="0" quotePrefix="1" applyNumberFormat="1" applyFont="1" applyFill="1" applyBorder="1" applyAlignment="1">
      <alignment horizontal="right" wrapText="1"/>
    </xf>
    <xf numFmtId="164" fontId="19" fillId="4" borderId="12" xfId="0" applyNumberFormat="1" applyFont="1" applyFill="1" applyBorder="1" applyAlignment="1">
      <alignment horizontal="right" wrapText="1"/>
    </xf>
    <xf numFmtId="164" fontId="10" fillId="4" borderId="12" xfId="0" applyNumberFormat="1" applyFont="1" applyFill="1" applyBorder="1" applyAlignment="1">
      <alignment horizontal="right"/>
    </xf>
    <xf numFmtId="164" fontId="10" fillId="4" borderId="27" xfId="0" applyNumberFormat="1" applyFont="1" applyFill="1" applyBorder="1" applyAlignment="1">
      <alignment horizontal="right"/>
    </xf>
    <xf numFmtId="0" fontId="10" fillId="5" borderId="27" xfId="0" applyFont="1" applyFill="1" applyBorder="1" applyAlignment="1">
      <alignment horizontal="center" vertical="center" wrapText="1"/>
    </xf>
    <xf numFmtId="4" fontId="23" fillId="0" borderId="26" xfId="0" applyNumberFormat="1" applyFont="1" applyBorder="1" applyAlignment="1">
      <alignment vertical="center"/>
    </xf>
    <xf numFmtId="1" fontId="15" fillId="2" borderId="11" xfId="0" quotePrefix="1" applyNumberFormat="1" applyFont="1" applyFill="1" applyBorder="1" applyAlignment="1">
      <alignment horizontal="left" vertical="center"/>
    </xf>
    <xf numFmtId="1" fontId="19" fillId="2" borderId="12" xfId="0" quotePrefix="1" applyNumberFormat="1" applyFont="1" applyFill="1" applyBorder="1" applyAlignment="1">
      <alignment horizontal="left" vertical="center"/>
    </xf>
    <xf numFmtId="1" fontId="15" fillId="2" borderId="12" xfId="0" quotePrefix="1" applyNumberFormat="1" applyFont="1" applyFill="1" applyBorder="1" applyAlignment="1">
      <alignment horizontal="left" vertical="center"/>
    </xf>
    <xf numFmtId="49" fontId="15" fillId="2" borderId="12" xfId="0" applyNumberFormat="1" applyFont="1" applyFill="1" applyBorder="1" applyAlignment="1">
      <alignment horizontal="left" vertical="center" wrapText="1"/>
    </xf>
    <xf numFmtId="4" fontId="23" fillId="0" borderId="27" xfId="0" applyNumberFormat="1" applyFont="1" applyBorder="1" applyAlignment="1">
      <alignment vertical="center"/>
    </xf>
    <xf numFmtId="4" fontId="10" fillId="6" borderId="14" xfId="0" applyNumberFormat="1" applyFont="1" applyFill="1" applyBorder="1" applyAlignment="1">
      <alignment horizontal="right" vertical="center"/>
    </xf>
    <xf numFmtId="4" fontId="10" fillId="6" borderId="28" xfId="0" applyNumberFormat="1" applyFont="1" applyFill="1" applyBorder="1" applyAlignment="1">
      <alignment horizontal="right" vertical="center"/>
    </xf>
    <xf numFmtId="4" fontId="10" fillId="4" borderId="3" xfId="0" applyNumberFormat="1" applyFont="1" applyFill="1" applyBorder="1" applyAlignment="1">
      <alignment horizontal="right" vertical="center"/>
    </xf>
    <xf numFmtId="4" fontId="10" fillId="4" borderId="26" xfId="0" applyNumberFormat="1" applyFont="1" applyFill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 vertical="center"/>
    </xf>
    <xf numFmtId="4" fontId="10" fillId="3" borderId="3" xfId="0" applyNumberFormat="1" applyFont="1" applyFill="1" applyBorder="1" applyAlignment="1">
      <alignment horizontal="right" vertical="center"/>
    </xf>
    <xf numFmtId="4" fontId="10" fillId="3" borderId="26" xfId="0" applyNumberFormat="1" applyFont="1" applyFill="1" applyBorder="1" applyAlignment="1">
      <alignment horizontal="right" vertical="center"/>
    </xf>
    <xf numFmtId="4" fontId="21" fillId="0" borderId="3" xfId="0" applyNumberFormat="1" applyFont="1" applyBorder="1" applyAlignment="1">
      <alignment horizontal="right" vertical="center"/>
    </xf>
    <xf numFmtId="4" fontId="23" fillId="0" borderId="26" xfId="0" applyNumberFormat="1" applyFont="1" applyBorder="1" applyAlignment="1">
      <alignment horizontal="right" vertical="center"/>
    </xf>
    <xf numFmtId="4" fontId="21" fillId="3" borderId="3" xfId="0" applyNumberFormat="1" applyFont="1" applyFill="1" applyBorder="1" applyAlignment="1">
      <alignment horizontal="right" vertical="center"/>
    </xf>
    <xf numFmtId="4" fontId="21" fillId="3" borderId="26" xfId="0" applyNumberFormat="1" applyFont="1" applyFill="1" applyBorder="1" applyAlignment="1">
      <alignment horizontal="right" vertical="center"/>
    </xf>
    <xf numFmtId="4" fontId="21" fillId="0" borderId="12" xfId="0" applyNumberFormat="1" applyFont="1" applyBorder="1" applyAlignment="1">
      <alignment horizontal="right" vertical="center"/>
    </xf>
    <xf numFmtId="4" fontId="21" fillId="2" borderId="12" xfId="0" applyNumberFormat="1" applyFont="1" applyFill="1" applyBorder="1" applyAlignment="1">
      <alignment horizontal="right" vertical="center"/>
    </xf>
    <xf numFmtId="4" fontId="23" fillId="0" borderId="27" xfId="0" applyNumberFormat="1" applyFont="1" applyBorder="1" applyAlignment="1">
      <alignment horizontal="right" vertical="center"/>
    </xf>
    <xf numFmtId="4" fontId="10" fillId="7" borderId="26" xfId="0" applyNumberFormat="1" applyFont="1" applyFill="1" applyBorder="1" applyAlignment="1">
      <alignment horizontal="right"/>
    </xf>
    <xf numFmtId="4" fontId="23" fillId="0" borderId="26" xfId="0" applyNumberFormat="1" applyFont="1" applyBorder="1" applyAlignment="1">
      <alignment horizontal="right"/>
    </xf>
    <xf numFmtId="49" fontId="15" fillId="2" borderId="12" xfId="0" quotePrefix="1" applyNumberFormat="1" applyFont="1" applyFill="1" applyBorder="1" applyAlignment="1">
      <alignment horizontal="left" vertical="center"/>
    </xf>
    <xf numFmtId="4" fontId="21" fillId="2" borderId="21" xfId="0" applyNumberFormat="1" applyFont="1" applyFill="1" applyBorder="1" applyAlignment="1">
      <alignment horizontal="right" vertical="center"/>
    </xf>
    <xf numFmtId="4" fontId="23" fillId="0" borderId="29" xfId="0" applyNumberFormat="1" applyFont="1" applyBorder="1" applyAlignment="1">
      <alignment vertical="center"/>
    </xf>
    <xf numFmtId="4" fontId="10" fillId="3" borderId="21" xfId="0" applyNumberFormat="1" applyFont="1" applyFill="1" applyBorder="1" applyAlignment="1">
      <alignment horizontal="right" vertical="center"/>
    </xf>
    <xf numFmtId="4" fontId="10" fillId="3" borderId="29" xfId="0" applyNumberFormat="1" applyFont="1" applyFill="1" applyBorder="1" applyAlignment="1">
      <alignment horizontal="right" vertical="center"/>
    </xf>
    <xf numFmtId="4" fontId="10" fillId="7" borderId="28" xfId="0" applyNumberFormat="1" applyFont="1" applyFill="1" applyBorder="1" applyAlignment="1">
      <alignment horizontal="right"/>
    </xf>
    <xf numFmtId="0" fontId="15" fillId="2" borderId="11" xfId="0" applyFont="1" applyFill="1" applyBorder="1" applyAlignment="1">
      <alignment vertical="center" wrapText="1"/>
    </xf>
    <xf numFmtId="4" fontId="19" fillId="6" borderId="20" xfId="0" applyNumberFormat="1" applyFont="1" applyFill="1" applyBorder="1" applyAlignment="1">
      <alignment horizontal="right" vertical="center" wrapText="1"/>
    </xf>
    <xf numFmtId="4" fontId="19" fillId="6" borderId="30" xfId="0" applyNumberFormat="1" applyFont="1" applyFill="1" applyBorder="1" applyAlignment="1">
      <alignment horizontal="right" vertical="center" wrapText="1"/>
    </xf>
    <xf numFmtId="0" fontId="20" fillId="7" borderId="10" xfId="0" applyFont="1" applyFill="1" applyBorder="1" applyAlignment="1">
      <alignment horizontal="left" vertical="center" wrapText="1"/>
    </xf>
    <xf numFmtId="4" fontId="20" fillId="7" borderId="26" xfId="0" applyNumberFormat="1" applyFont="1" applyFill="1" applyBorder="1" applyAlignment="1">
      <alignment horizontal="right" vertical="center" wrapText="1"/>
    </xf>
    <xf numFmtId="0" fontId="20" fillId="3" borderId="10" xfId="0" applyFont="1" applyFill="1" applyBorder="1" applyAlignment="1">
      <alignment horizontal="left" vertical="center" wrapText="1"/>
    </xf>
    <xf numFmtId="4" fontId="20" fillId="3" borderId="26" xfId="0" applyNumberFormat="1" applyFont="1" applyFill="1" applyBorder="1" applyAlignment="1">
      <alignment horizontal="right" vertical="center" wrapText="1"/>
    </xf>
    <xf numFmtId="0" fontId="23" fillId="0" borderId="11" xfId="0" applyFont="1" applyBorder="1" applyAlignment="1">
      <alignment horizontal="left" vertical="center" wrapText="1"/>
    </xf>
    <xf numFmtId="4" fontId="23" fillId="0" borderId="12" xfId="0" applyNumberFormat="1" applyFont="1" applyBorder="1" applyAlignment="1">
      <alignment horizontal="right" vertical="center"/>
    </xf>
    <xf numFmtId="4" fontId="10" fillId="6" borderId="24" xfId="0" applyNumberFormat="1" applyFont="1" applyFill="1" applyBorder="1" applyAlignment="1">
      <alignment horizontal="right" vertical="center"/>
    </xf>
    <xf numFmtId="4" fontId="10" fillId="6" borderId="31" xfId="0" applyNumberFormat="1" applyFont="1" applyFill="1" applyBorder="1" applyAlignment="1">
      <alignment horizontal="right" vertical="center"/>
    </xf>
    <xf numFmtId="4" fontId="10" fillId="7" borderId="14" xfId="0" applyNumberFormat="1" applyFont="1" applyFill="1" applyBorder="1" applyAlignment="1">
      <alignment horizontal="right" vertical="center"/>
    </xf>
    <xf numFmtId="4" fontId="10" fillId="7" borderId="28" xfId="0" applyNumberFormat="1" applyFont="1" applyFill="1" applyBorder="1" applyAlignment="1">
      <alignment horizontal="right" vertical="center"/>
    </xf>
    <xf numFmtId="4" fontId="21" fillId="0" borderId="26" xfId="0" applyNumberFormat="1" applyFont="1" applyBorder="1" applyAlignment="1">
      <alignment horizontal="right" vertical="center"/>
    </xf>
    <xf numFmtId="4" fontId="20" fillId="3" borderId="3" xfId="0" applyNumberFormat="1" applyFont="1" applyFill="1" applyBorder="1" applyAlignment="1">
      <alignment vertical="center"/>
    </xf>
    <xf numFmtId="4" fontId="20" fillId="3" borderId="26" xfId="0" applyNumberFormat="1" applyFont="1" applyFill="1" applyBorder="1" applyAlignment="1">
      <alignment vertical="center"/>
    </xf>
    <xf numFmtId="4" fontId="23" fillId="0" borderId="21" xfId="0" applyNumberFormat="1" applyFont="1" applyBorder="1" applyAlignment="1">
      <alignment vertical="center" wrapText="1"/>
    </xf>
    <xf numFmtId="4" fontId="23" fillId="0" borderId="29" xfId="0" applyNumberFormat="1" applyFont="1" applyBorder="1" applyAlignment="1">
      <alignment vertical="center" wrapText="1"/>
    </xf>
    <xf numFmtId="4" fontId="10" fillId="6" borderId="20" xfId="0" applyNumberFormat="1" applyFont="1" applyFill="1" applyBorder="1" applyAlignment="1">
      <alignment horizontal="right" vertical="center"/>
    </xf>
    <xf numFmtId="4" fontId="10" fillId="4" borderId="14" xfId="0" applyNumberFormat="1" applyFont="1" applyFill="1" applyBorder="1" applyAlignment="1">
      <alignment horizontal="right" vertical="center"/>
    </xf>
    <xf numFmtId="4" fontId="23" fillId="0" borderId="1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horizontal="right" vertical="center"/>
    </xf>
    <xf numFmtId="4" fontId="10" fillId="6" borderId="32" xfId="0" applyNumberFormat="1" applyFont="1" applyFill="1" applyBorder="1" applyAlignment="1">
      <alignment horizontal="right" vertical="center"/>
    </xf>
    <xf numFmtId="4" fontId="10" fillId="7" borderId="4" xfId="0" applyNumberFormat="1" applyFont="1" applyFill="1" applyBorder="1" applyAlignment="1">
      <alignment horizontal="right" vertical="center"/>
    </xf>
    <xf numFmtId="4" fontId="10" fillId="7" borderId="32" xfId="0" applyNumberFormat="1" applyFont="1" applyFill="1" applyBorder="1" applyAlignment="1">
      <alignment horizontal="right" vertical="center"/>
    </xf>
    <xf numFmtId="4" fontId="21" fillId="2" borderId="4" xfId="0" applyNumberFormat="1" applyFont="1" applyFill="1" applyBorder="1" applyAlignment="1">
      <alignment horizontal="right" vertical="center"/>
    </xf>
    <xf numFmtId="4" fontId="21" fillId="2" borderId="26" xfId="0" applyNumberFormat="1" applyFont="1" applyFill="1" applyBorder="1" applyAlignment="1">
      <alignment horizontal="right" vertical="center"/>
    </xf>
    <xf numFmtId="4" fontId="21" fillId="0" borderId="4" xfId="0" applyNumberFormat="1" applyFont="1" applyBorder="1" applyAlignment="1">
      <alignment horizontal="right" vertical="center"/>
    </xf>
    <xf numFmtId="4" fontId="21" fillId="0" borderId="32" xfId="0" applyNumberFormat="1" applyFont="1" applyBorder="1" applyAlignment="1">
      <alignment horizontal="right" vertical="center"/>
    </xf>
    <xf numFmtId="4" fontId="21" fillId="2" borderId="32" xfId="0" applyNumberFormat="1" applyFont="1" applyFill="1" applyBorder="1" applyAlignment="1">
      <alignment horizontal="right" vertical="center"/>
    </xf>
    <xf numFmtId="4" fontId="10" fillId="9" borderId="4" xfId="0" applyNumberFormat="1" applyFont="1" applyFill="1" applyBorder="1" applyAlignment="1">
      <alignment horizontal="right" vertical="center"/>
    </xf>
    <xf numFmtId="4" fontId="10" fillId="9" borderId="32" xfId="0" applyNumberFormat="1" applyFont="1" applyFill="1" applyBorder="1" applyAlignment="1">
      <alignment horizontal="right" vertical="center"/>
    </xf>
    <xf numFmtId="4" fontId="20" fillId="9" borderId="3" xfId="0" applyNumberFormat="1" applyFont="1" applyFill="1" applyBorder="1" applyAlignment="1">
      <alignment vertical="center"/>
    </xf>
    <xf numFmtId="4" fontId="20" fillId="9" borderId="26" xfId="0" applyNumberFormat="1" applyFont="1" applyFill="1" applyBorder="1" applyAlignment="1">
      <alignment vertical="center"/>
    </xf>
    <xf numFmtId="4" fontId="20" fillId="8" borderId="3" xfId="0" applyNumberFormat="1" applyFont="1" applyFill="1" applyBorder="1" applyAlignment="1">
      <alignment vertical="center" wrapText="1"/>
    </xf>
    <xf numFmtId="4" fontId="20" fillId="8" borderId="26" xfId="0" applyNumberFormat="1" applyFont="1" applyFill="1" applyBorder="1" applyAlignment="1">
      <alignment vertical="center" wrapText="1"/>
    </xf>
    <xf numFmtId="4" fontId="20" fillId="4" borderId="3" xfId="0" applyNumberFormat="1" applyFont="1" applyFill="1" applyBorder="1" applyAlignment="1">
      <alignment vertical="center" wrapText="1"/>
    </xf>
    <xf numFmtId="4" fontId="20" fillId="4" borderId="26" xfId="0" applyNumberFormat="1" applyFont="1" applyFill="1" applyBorder="1" applyAlignment="1">
      <alignment vertical="center" wrapText="1"/>
    </xf>
    <xf numFmtId="4" fontId="20" fillId="4" borderId="3" xfId="0" applyNumberFormat="1" applyFont="1" applyFill="1" applyBorder="1" applyAlignment="1">
      <alignment vertical="center"/>
    </xf>
    <xf numFmtId="4" fontId="20" fillId="4" borderId="26" xfId="0" applyNumberFormat="1" applyFont="1" applyFill="1" applyBorder="1" applyAlignment="1">
      <alignment vertical="center"/>
    </xf>
    <xf numFmtId="4" fontId="20" fillId="8" borderId="3" xfId="0" applyNumberFormat="1" applyFont="1" applyFill="1" applyBorder="1" applyAlignment="1">
      <alignment vertical="center"/>
    </xf>
    <xf numFmtId="4" fontId="20" fillId="8" borderId="26" xfId="0" applyNumberFormat="1" applyFont="1" applyFill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4" fontId="20" fillId="8" borderId="21" xfId="0" applyNumberFormat="1" applyFont="1" applyFill="1" applyBorder="1" applyAlignment="1">
      <alignment vertical="center"/>
    </xf>
    <xf numFmtId="4" fontId="20" fillId="8" borderId="29" xfId="0" applyNumberFormat="1" applyFont="1" applyFill="1" applyBorder="1" applyAlignment="1">
      <alignment vertical="center"/>
    </xf>
    <xf numFmtId="4" fontId="20" fillId="4" borderId="21" xfId="0" applyNumberFormat="1" applyFont="1" applyFill="1" applyBorder="1" applyAlignment="1">
      <alignment vertical="center"/>
    </xf>
    <xf numFmtId="4" fontId="20" fillId="4" borderId="29" xfId="0" applyNumberFormat="1" applyFont="1" applyFill="1" applyBorder="1" applyAlignment="1">
      <alignment vertical="center"/>
    </xf>
    <xf numFmtId="0" fontId="27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2" xfId="0" applyFont="1" applyFill="1" applyBorder="1" applyAlignment="1">
      <alignment vertical="center" wrapText="1"/>
    </xf>
    <xf numFmtId="0" fontId="19" fillId="4" borderId="2" xfId="0" applyFont="1" applyFill="1" applyBorder="1" applyAlignment="1">
      <alignment vertical="center"/>
    </xf>
    <xf numFmtId="0" fontId="19" fillId="0" borderId="9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/>
    </xf>
    <xf numFmtId="0" fontId="19" fillId="0" borderId="9" xfId="0" quotePrefix="1" applyFont="1" applyBorder="1" applyAlignment="1">
      <alignment horizontal="left" vertical="center"/>
    </xf>
    <xf numFmtId="0" fontId="10" fillId="5" borderId="18" xfId="0" quotePrefix="1" applyFont="1" applyFill="1" applyBorder="1" applyAlignment="1">
      <alignment horizontal="center" vertical="center" wrapText="1"/>
    </xf>
    <xf numFmtId="0" fontId="10" fillId="5" borderId="8" xfId="0" quotePrefix="1" applyFont="1" applyFill="1" applyBorder="1" applyAlignment="1">
      <alignment horizontal="center" vertical="center" wrapText="1"/>
    </xf>
    <xf numFmtId="0" fontId="10" fillId="5" borderId="10" xfId="0" quotePrefix="1" applyFont="1" applyFill="1" applyBorder="1" applyAlignment="1">
      <alignment horizontal="center" wrapText="1"/>
    </xf>
    <xf numFmtId="0" fontId="10" fillId="5" borderId="3" xfId="0" quotePrefix="1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center" wrapTex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9" fillId="4" borderId="15" xfId="0" quotePrefix="1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vertical="center" wrapText="1"/>
    </xf>
    <xf numFmtId="0" fontId="19" fillId="0" borderId="9" xfId="0" quotePrefix="1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0" fillId="5" borderId="9" xfId="0" quotePrefix="1" applyFont="1" applyFill="1" applyBorder="1" applyAlignment="1">
      <alignment horizontal="center" vertical="center" wrapText="1"/>
    </xf>
    <xf numFmtId="0" fontId="10" fillId="5" borderId="2" xfId="0" quotePrefix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2" xfId="0" quotePrefix="1" applyFont="1" applyFill="1" applyBorder="1" applyAlignment="1">
      <alignment horizontal="left" wrapText="1"/>
    </xf>
    <xf numFmtId="0" fontId="10" fillId="4" borderId="4" xfId="0" quotePrefix="1" applyFont="1" applyFill="1" applyBorder="1" applyAlignment="1">
      <alignment horizontal="left" wrapText="1"/>
    </xf>
    <xf numFmtId="49" fontId="10" fillId="5" borderId="15" xfId="0" applyNumberFormat="1" applyFont="1" applyFill="1" applyBorder="1" applyAlignment="1">
      <alignment horizontal="center" vertical="center" wrapText="1"/>
    </xf>
    <xf numFmtId="49" fontId="10" fillId="5" borderId="16" xfId="0" applyNumberFormat="1" applyFont="1" applyFill="1" applyBorder="1" applyAlignment="1">
      <alignment horizontal="center" vertical="center" wrapText="1"/>
    </xf>
    <xf numFmtId="49" fontId="10" fillId="5" borderId="17" xfId="0" applyNumberFormat="1" applyFont="1" applyFill="1" applyBorder="1" applyAlignment="1">
      <alignment horizontal="center" vertical="center" wrapText="1"/>
    </xf>
    <xf numFmtId="49" fontId="10" fillId="5" borderId="5" xfId="0" applyNumberFormat="1" applyFont="1" applyFill="1" applyBorder="1" applyAlignment="1">
      <alignment horizontal="center" vertical="center" wrapText="1"/>
    </xf>
    <xf numFmtId="49" fontId="10" fillId="5" borderId="6" xfId="0" applyNumberFormat="1" applyFont="1" applyFill="1" applyBorder="1" applyAlignment="1">
      <alignment horizontal="center" vertical="center" wrapText="1"/>
    </xf>
    <xf numFmtId="49" fontId="10" fillId="5" borderId="7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left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0" fillId="8" borderId="9" xfId="0" applyFont="1" applyFill="1" applyBorder="1" applyAlignment="1">
      <alignment horizontal="left" vertical="center" wrapText="1"/>
    </xf>
    <xf numFmtId="0" fontId="20" fillId="8" borderId="2" xfId="0" applyFont="1" applyFill="1" applyBorder="1" applyAlignment="1">
      <alignment horizontal="left" vertical="center" wrapText="1"/>
    </xf>
    <xf numFmtId="0" fontId="20" fillId="8" borderId="4" xfId="0" applyFont="1" applyFill="1" applyBorder="1" applyAlignment="1">
      <alignment horizontal="left" vertical="center" wrapText="1"/>
    </xf>
    <xf numFmtId="0" fontId="20" fillId="4" borderId="9" xfId="0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left" vertical="center" wrapText="1"/>
    </xf>
    <xf numFmtId="0" fontId="20" fillId="4" borderId="4" xfId="0" applyFont="1" applyFill="1" applyBorder="1" applyAlignment="1">
      <alignment horizontal="left" vertical="center" wrapText="1"/>
    </xf>
    <xf numFmtId="0" fontId="23" fillId="0" borderId="9" xfId="0" applyFont="1" applyBorder="1" applyAlignment="1">
      <alignment vertical="center"/>
    </xf>
    <xf numFmtId="0" fontId="23" fillId="0" borderId="2" xfId="0" applyFont="1" applyBorder="1" applyAlignment="1">
      <alignment vertical="center"/>
    </xf>
    <xf numFmtId="0" fontId="23" fillId="0" borderId="4" xfId="0" applyFont="1" applyBorder="1" applyAlignment="1">
      <alignment vertical="center"/>
    </xf>
    <xf numFmtId="0" fontId="20" fillId="8" borderId="9" xfId="0" applyFont="1" applyFill="1" applyBorder="1" applyAlignment="1">
      <alignment vertical="center"/>
    </xf>
    <xf numFmtId="0" fontId="20" fillId="8" borderId="2" xfId="0" applyFont="1" applyFill="1" applyBorder="1" applyAlignment="1">
      <alignment vertical="center"/>
    </xf>
    <xf numFmtId="0" fontId="20" fillId="8" borderId="4" xfId="0" applyFont="1" applyFill="1" applyBorder="1" applyAlignment="1">
      <alignment vertical="center"/>
    </xf>
    <xf numFmtId="0" fontId="20" fillId="4" borderId="9" xfId="0" applyFont="1" applyFill="1" applyBorder="1" applyAlignment="1">
      <alignment vertical="center"/>
    </xf>
    <xf numFmtId="0" fontId="20" fillId="4" borderId="2" xfId="0" applyFont="1" applyFill="1" applyBorder="1" applyAlignment="1">
      <alignment vertical="center"/>
    </xf>
    <xf numFmtId="0" fontId="20" fillId="4" borderId="4" xfId="0" applyFont="1" applyFill="1" applyBorder="1" applyAlignment="1">
      <alignment vertical="center"/>
    </xf>
    <xf numFmtId="0" fontId="23" fillId="0" borderId="9" xfId="0" applyFont="1" applyBorder="1" applyAlignment="1">
      <alignment horizontal="left" vertical="center"/>
    </xf>
    <xf numFmtId="0" fontId="23" fillId="0" borderId="2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/>
    </xf>
    <xf numFmtId="0" fontId="23" fillId="0" borderId="15" xfId="0" applyFont="1" applyBorder="1" applyAlignment="1">
      <alignment vertical="center"/>
    </xf>
    <xf numFmtId="0" fontId="23" fillId="0" borderId="16" xfId="0" applyFont="1" applyBorder="1" applyAlignment="1">
      <alignment vertical="center"/>
    </xf>
    <xf numFmtId="0" fontId="23" fillId="0" borderId="17" xfId="0" applyFont="1" applyBorder="1" applyAlignment="1">
      <alignment vertical="center"/>
    </xf>
    <xf numFmtId="0" fontId="20" fillId="9" borderId="9" xfId="0" applyFont="1" applyFill="1" applyBorder="1" applyAlignment="1">
      <alignment vertical="center" wrapText="1"/>
    </xf>
    <xf numFmtId="0" fontId="20" fillId="9" borderId="2" xfId="0" applyFont="1" applyFill="1" applyBorder="1" applyAlignment="1">
      <alignment vertical="center" wrapText="1"/>
    </xf>
    <xf numFmtId="0" fontId="20" fillId="9" borderId="4" xfId="0" applyFont="1" applyFill="1" applyBorder="1" applyAlignment="1">
      <alignment vertical="center" wrapText="1"/>
    </xf>
    <xf numFmtId="0" fontId="20" fillId="9" borderId="9" xfId="0" applyFont="1" applyFill="1" applyBorder="1" applyAlignment="1">
      <alignment vertical="center"/>
    </xf>
    <xf numFmtId="0" fontId="20" fillId="9" borderId="2" xfId="0" applyFont="1" applyFill="1" applyBorder="1" applyAlignment="1">
      <alignment vertical="center"/>
    </xf>
    <xf numFmtId="0" fontId="20" fillId="9" borderId="4" xfId="0" applyFont="1" applyFill="1" applyBorder="1" applyAlignment="1">
      <alignment vertical="center"/>
    </xf>
    <xf numFmtId="0" fontId="20" fillId="8" borderId="9" xfId="0" applyFont="1" applyFill="1" applyBorder="1" applyAlignment="1">
      <alignment vertical="center" wrapText="1"/>
    </xf>
    <xf numFmtId="0" fontId="20" fillId="8" borderId="2" xfId="0" applyFont="1" applyFill="1" applyBorder="1" applyAlignment="1">
      <alignment vertical="center" wrapText="1"/>
    </xf>
    <xf numFmtId="0" fontId="20" fillId="8" borderId="4" xfId="0" applyFont="1" applyFill="1" applyBorder="1" applyAlignment="1">
      <alignment vertical="center" wrapText="1"/>
    </xf>
    <xf numFmtId="0" fontId="20" fillId="4" borderId="9" xfId="0" applyFont="1" applyFill="1" applyBorder="1" applyAlignment="1">
      <alignment vertical="center" wrapText="1"/>
    </xf>
    <xf numFmtId="0" fontId="20" fillId="4" borderId="2" xfId="0" applyFont="1" applyFill="1" applyBorder="1" applyAlignment="1">
      <alignment vertical="center" wrapText="1"/>
    </xf>
    <xf numFmtId="0" fontId="20" fillId="4" borderId="4" xfId="0" applyFont="1" applyFill="1" applyBorder="1" applyAlignment="1">
      <alignment vertical="center" wrapText="1"/>
    </xf>
    <xf numFmtId="0" fontId="21" fillId="2" borderId="9" xfId="0" applyFont="1" applyFill="1" applyBorder="1" applyAlignment="1">
      <alignment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2" xfId="0" applyFont="1" applyFill="1" applyBorder="1" applyAlignment="1">
      <alignment vertical="center" wrapText="1"/>
    </xf>
    <xf numFmtId="0" fontId="10" fillId="9" borderId="4" xfId="0" applyFont="1" applyFill="1" applyBorder="1" applyAlignment="1">
      <alignment vertical="center" wrapText="1"/>
    </xf>
    <xf numFmtId="0" fontId="21" fillId="0" borderId="9" xfId="0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0" fillId="7" borderId="9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0" fillId="7" borderId="4" xfId="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/>
    </xf>
    <xf numFmtId="0" fontId="10" fillId="5" borderId="5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0" fontId="10" fillId="6" borderId="4" xfId="0" applyFont="1" applyFill="1" applyBorder="1" applyAlignment="1">
      <alignment vertical="center" wrapText="1"/>
    </xf>
    <xf numFmtId="0" fontId="0" fillId="0" borderId="0" xfId="0" applyFill="1"/>
    <xf numFmtId="0" fontId="23" fillId="0" borderId="0" xfId="0" applyFont="1" applyFill="1"/>
  </cellXfs>
  <cellStyles count="2">
    <cellStyle name="Normal" xfId="0" builtinId="0"/>
    <cellStyle name="Obično_List4" xfId="1" xr:uid="{00000000-0005-0000-0000-000001000000}"/>
  </cellStyles>
  <dxfs count="0"/>
  <tableStyles count="0" defaultTableStyle="TableStyleMedium2" defaultPivotStyle="PivotStyleLight16"/>
  <colors>
    <mruColors>
      <color rgb="FF6699FF"/>
      <color rgb="FF3399FF"/>
      <color rgb="FF0099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274320</xdr:colOff>
      <xdr:row>4</xdr:row>
      <xdr:rowOff>169545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93B59659-A009-9DB9-B697-27ACC52FF0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81000"/>
          <a:ext cx="5760720" cy="5505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C62D1-3C11-478A-B118-9EE225DBC839}">
  <dimension ref="A11:I50"/>
  <sheetViews>
    <sheetView tabSelected="1" topLeftCell="A19" zoomScaleNormal="100" workbookViewId="0">
      <selection activeCell="B49" sqref="B49"/>
    </sheetView>
  </sheetViews>
  <sheetFormatPr defaultRowHeight="14.4" x14ac:dyDescent="0.3"/>
  <sheetData>
    <row r="11" ht="22.5" customHeight="1" x14ac:dyDescent="0.3"/>
    <row r="12" ht="20.25" customHeight="1" x14ac:dyDescent="0.3"/>
    <row r="18" spans="2:9" ht="22.8" x14ac:dyDescent="0.3">
      <c r="B18" s="208" t="s">
        <v>213</v>
      </c>
      <c r="C18" s="208"/>
      <c r="D18" s="208"/>
      <c r="E18" s="208"/>
      <c r="F18" s="208"/>
      <c r="G18" s="208"/>
      <c r="H18" s="208"/>
      <c r="I18" s="208"/>
    </row>
    <row r="19" spans="2:9" ht="22.8" x14ac:dyDescent="0.3">
      <c r="B19" s="209" t="s">
        <v>187</v>
      </c>
      <c r="C19" s="209"/>
      <c r="D19" s="209"/>
      <c r="E19" s="209"/>
      <c r="F19" s="209"/>
      <c r="G19" s="209"/>
      <c r="H19" s="209"/>
      <c r="I19" s="209"/>
    </row>
    <row r="20" spans="2:9" ht="22.8" x14ac:dyDescent="0.3">
      <c r="B20" s="208" t="s">
        <v>188</v>
      </c>
      <c r="C20" s="208"/>
      <c r="D20" s="208"/>
      <c r="E20" s="208"/>
      <c r="F20" s="208"/>
      <c r="G20" s="208"/>
      <c r="H20" s="208"/>
      <c r="I20" s="208"/>
    </row>
    <row r="21" spans="2:9" ht="22.8" x14ac:dyDescent="0.3">
      <c r="B21" s="208" t="s">
        <v>185</v>
      </c>
      <c r="C21" s="208"/>
      <c r="D21" s="208"/>
      <c r="E21" s="208"/>
      <c r="F21" s="208"/>
      <c r="G21" s="208"/>
      <c r="H21" s="208"/>
      <c r="I21" s="208"/>
    </row>
    <row r="22" spans="2:9" ht="22.8" x14ac:dyDescent="0.3">
      <c r="B22" s="208" t="s">
        <v>184</v>
      </c>
      <c r="C22" s="208"/>
      <c r="D22" s="208"/>
      <c r="E22" s="208"/>
      <c r="F22" s="208"/>
      <c r="G22" s="208"/>
      <c r="H22" s="208"/>
      <c r="I22" s="208"/>
    </row>
    <row r="47" spans="1:5" x14ac:dyDescent="0.3">
      <c r="A47" s="307"/>
      <c r="B47" s="307"/>
      <c r="C47" s="307"/>
      <c r="D47" s="307"/>
      <c r="E47" s="307"/>
    </row>
    <row r="48" spans="1:5" ht="15.6" x14ac:dyDescent="0.3">
      <c r="A48" s="307"/>
      <c r="B48" s="308" t="s">
        <v>186</v>
      </c>
      <c r="C48" s="307"/>
      <c r="D48" s="307"/>
      <c r="E48" s="307"/>
    </row>
    <row r="49" spans="1:5" ht="15.6" x14ac:dyDescent="0.3">
      <c r="A49" s="307"/>
      <c r="B49" s="308" t="s">
        <v>215</v>
      </c>
      <c r="C49" s="307"/>
      <c r="D49" s="307"/>
      <c r="E49" s="307"/>
    </row>
    <row r="50" spans="1:5" ht="15.6" x14ac:dyDescent="0.3">
      <c r="A50" s="307"/>
      <c r="B50" s="308" t="s">
        <v>214</v>
      </c>
      <c r="C50" s="307"/>
      <c r="D50" s="307"/>
      <c r="E50" s="307"/>
    </row>
  </sheetData>
  <mergeCells count="5">
    <mergeCell ref="B18:I18"/>
    <mergeCell ref="B21:I21"/>
    <mergeCell ref="B22:I22"/>
    <mergeCell ref="B19:I19"/>
    <mergeCell ref="B20:I20"/>
  </mergeCells>
  <pageMargins left="0.7" right="0.7" top="0.75" bottom="0.75" header="0.3" footer="0.3"/>
  <pageSetup paperSize="9" scale="8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36"/>
  <sheetViews>
    <sheetView workbookViewId="0">
      <selection activeCell="L14" sqref="L14"/>
    </sheetView>
  </sheetViews>
  <sheetFormatPr defaultRowHeight="14.4" x14ac:dyDescent="0.3"/>
  <cols>
    <col min="6" max="6" width="25.33203125" customWidth="1"/>
    <col min="7" max="7" width="29" customWidth="1"/>
    <col min="8" max="10" width="25.33203125" customWidth="1"/>
    <col min="11" max="11" width="29.44140625" customWidth="1"/>
    <col min="12" max="12" width="25.33203125" customWidth="1"/>
  </cols>
  <sheetData>
    <row r="1" spans="1:12" ht="17.399999999999999" x14ac:dyDescent="0.3">
      <c r="A1" s="18" t="s">
        <v>41</v>
      </c>
      <c r="B1" s="19"/>
      <c r="C1" s="19"/>
      <c r="D1" s="19"/>
      <c r="E1" s="19"/>
      <c r="F1" s="19"/>
      <c r="G1" s="12"/>
      <c r="H1" s="12"/>
      <c r="I1" s="12"/>
      <c r="J1" s="12"/>
      <c r="K1" s="12"/>
    </row>
    <row r="2" spans="1:12" ht="42" customHeight="1" x14ac:dyDescent="0.3">
      <c r="A2" s="12"/>
      <c r="B2" s="210" t="s">
        <v>189</v>
      </c>
      <c r="C2" s="210"/>
      <c r="D2" s="210"/>
      <c r="E2" s="210"/>
      <c r="F2" s="210"/>
      <c r="G2" s="210"/>
      <c r="H2" s="210"/>
      <c r="I2" s="210"/>
      <c r="J2" s="210"/>
      <c r="K2" s="210"/>
      <c r="L2" s="6"/>
    </row>
    <row r="3" spans="1:12" ht="18" customHeight="1" x14ac:dyDescent="0.3">
      <c r="A3" s="12"/>
      <c r="B3" s="13"/>
      <c r="C3" s="13"/>
      <c r="D3" s="13"/>
      <c r="E3" s="13"/>
      <c r="F3" s="13"/>
      <c r="G3" s="13"/>
      <c r="H3" s="13"/>
      <c r="I3" s="13"/>
      <c r="J3" s="13"/>
      <c r="K3" s="13"/>
      <c r="L3" s="2"/>
    </row>
    <row r="4" spans="1:12" ht="15.75" customHeight="1" x14ac:dyDescent="0.3">
      <c r="A4" s="12"/>
      <c r="B4" s="210" t="s">
        <v>10</v>
      </c>
      <c r="C4" s="210"/>
      <c r="D4" s="210"/>
      <c r="E4" s="210"/>
      <c r="F4" s="210"/>
      <c r="G4" s="210"/>
      <c r="H4" s="210"/>
      <c r="I4" s="210"/>
      <c r="J4" s="210"/>
      <c r="K4" s="210"/>
      <c r="L4" s="5"/>
    </row>
    <row r="5" spans="1:12" ht="17.399999999999999" x14ac:dyDescent="0.3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3"/>
    </row>
    <row r="6" spans="1:12" ht="18" customHeight="1" x14ac:dyDescent="0.3">
      <c r="A6" s="12"/>
      <c r="B6" s="210" t="s">
        <v>35</v>
      </c>
      <c r="C6" s="210"/>
      <c r="D6" s="210"/>
      <c r="E6" s="210"/>
      <c r="F6" s="210"/>
      <c r="G6" s="210"/>
      <c r="H6" s="210"/>
      <c r="I6" s="210"/>
      <c r="J6" s="210"/>
      <c r="K6" s="210"/>
      <c r="L6" s="4"/>
    </row>
    <row r="7" spans="1:12" ht="18" customHeight="1" x14ac:dyDescent="0.3">
      <c r="A7" s="12"/>
      <c r="B7" s="14"/>
      <c r="C7" s="14"/>
      <c r="D7" s="14"/>
      <c r="E7" s="14"/>
      <c r="F7" s="14"/>
      <c r="G7" s="14"/>
      <c r="H7" s="14"/>
      <c r="I7" s="14"/>
      <c r="J7" s="14"/>
      <c r="K7" s="14"/>
      <c r="L7" s="4"/>
    </row>
    <row r="8" spans="1:12" ht="18" customHeight="1" thickBot="1" x14ac:dyDescent="0.35">
      <c r="A8" s="12"/>
      <c r="B8" s="230" t="s">
        <v>40</v>
      </c>
      <c r="C8" s="230"/>
      <c r="D8" s="230"/>
      <c r="E8" s="230"/>
      <c r="F8" s="230"/>
      <c r="G8" s="14"/>
      <c r="H8" s="116"/>
      <c r="I8" s="116"/>
      <c r="J8" s="116"/>
      <c r="K8" s="116"/>
    </row>
    <row r="9" spans="1:12" ht="30.75" customHeight="1" x14ac:dyDescent="0.3">
      <c r="A9" s="12"/>
      <c r="B9" s="220" t="s">
        <v>8</v>
      </c>
      <c r="C9" s="221"/>
      <c r="D9" s="221"/>
      <c r="E9" s="221"/>
      <c r="F9" s="221"/>
      <c r="G9" s="117" t="s">
        <v>190</v>
      </c>
      <c r="H9" s="117" t="s">
        <v>42</v>
      </c>
      <c r="I9" s="117" t="s">
        <v>191</v>
      </c>
      <c r="J9" s="117" t="s">
        <v>192</v>
      </c>
      <c r="K9" s="118" t="s">
        <v>193</v>
      </c>
    </row>
    <row r="10" spans="1:12" ht="15.6" x14ac:dyDescent="0.3">
      <c r="A10" s="12"/>
      <c r="B10" s="222">
        <v>1</v>
      </c>
      <c r="C10" s="223"/>
      <c r="D10" s="223"/>
      <c r="E10" s="223"/>
      <c r="F10" s="224"/>
      <c r="G10" s="47">
        <v>2</v>
      </c>
      <c r="H10" s="48">
        <v>3</v>
      </c>
      <c r="I10" s="48">
        <v>4</v>
      </c>
      <c r="J10" s="48">
        <v>5</v>
      </c>
      <c r="K10" s="119">
        <v>6</v>
      </c>
    </row>
    <row r="11" spans="1:12" ht="15.6" x14ac:dyDescent="0.3">
      <c r="A11" s="12"/>
      <c r="B11" s="216" t="s">
        <v>20</v>
      </c>
      <c r="C11" s="217"/>
      <c r="D11" s="217"/>
      <c r="E11" s="217"/>
      <c r="F11" s="218"/>
      <c r="G11" s="21">
        <v>684536.4</v>
      </c>
      <c r="H11" s="44">
        <v>846681</v>
      </c>
      <c r="I11" s="44">
        <v>1081515</v>
      </c>
      <c r="J11" s="44">
        <v>1050361</v>
      </c>
      <c r="K11" s="120">
        <v>1046558</v>
      </c>
    </row>
    <row r="12" spans="1:12" ht="15.6" x14ac:dyDescent="0.3">
      <c r="A12" s="12"/>
      <c r="B12" s="219" t="s">
        <v>19</v>
      </c>
      <c r="C12" s="218"/>
      <c r="D12" s="218"/>
      <c r="E12" s="218"/>
      <c r="F12" s="218"/>
      <c r="G12" s="21">
        <v>0</v>
      </c>
      <c r="H12" s="44">
        <v>0</v>
      </c>
      <c r="I12" s="44">
        <v>0</v>
      </c>
      <c r="J12" s="44">
        <v>0</v>
      </c>
      <c r="K12" s="120">
        <v>0</v>
      </c>
    </row>
    <row r="13" spans="1:12" ht="15.6" x14ac:dyDescent="0.3">
      <c r="A13" s="12"/>
      <c r="B13" s="213" t="s">
        <v>0</v>
      </c>
      <c r="C13" s="214"/>
      <c r="D13" s="214"/>
      <c r="E13" s="214"/>
      <c r="F13" s="215"/>
      <c r="G13" s="50">
        <f>SUM(G11:G12)</f>
        <v>684536.4</v>
      </c>
      <c r="H13" s="50">
        <f t="shared" ref="H13" si="0">SUM(H11:H12)</f>
        <v>846681</v>
      </c>
      <c r="I13" s="50">
        <f>SUM(I11:I12)</f>
        <v>1081515</v>
      </c>
      <c r="J13" s="50">
        <f t="shared" ref="J13:K13" si="1">SUM(J11:J12)</f>
        <v>1050361</v>
      </c>
      <c r="K13" s="121">
        <f t="shared" si="1"/>
        <v>1046558</v>
      </c>
    </row>
    <row r="14" spans="1:12" ht="15.6" x14ac:dyDescent="0.3">
      <c r="A14" s="12"/>
      <c r="B14" s="229" t="s">
        <v>21</v>
      </c>
      <c r="C14" s="217"/>
      <c r="D14" s="217"/>
      <c r="E14" s="217"/>
      <c r="F14" s="217"/>
      <c r="G14" s="22">
        <v>573034.6</v>
      </c>
      <c r="H14" s="44">
        <v>839418</v>
      </c>
      <c r="I14" s="44">
        <v>990915</v>
      </c>
      <c r="J14" s="44">
        <v>982327</v>
      </c>
      <c r="K14" s="120">
        <v>980044</v>
      </c>
    </row>
    <row r="15" spans="1:12" ht="15.6" x14ac:dyDescent="0.3">
      <c r="A15" s="12"/>
      <c r="B15" s="219" t="s">
        <v>22</v>
      </c>
      <c r="C15" s="218"/>
      <c r="D15" s="218"/>
      <c r="E15" s="218"/>
      <c r="F15" s="218"/>
      <c r="G15" s="21">
        <v>62387.19</v>
      </c>
      <c r="H15" s="44">
        <v>120742</v>
      </c>
      <c r="I15" s="44">
        <v>90600</v>
      </c>
      <c r="J15" s="44">
        <v>68034</v>
      </c>
      <c r="K15" s="120">
        <v>66514</v>
      </c>
    </row>
    <row r="16" spans="1:12" ht="15.6" x14ac:dyDescent="0.3">
      <c r="A16" s="12"/>
      <c r="B16" s="122" t="s">
        <v>1</v>
      </c>
      <c r="C16" s="49"/>
      <c r="D16" s="49"/>
      <c r="E16" s="49"/>
      <c r="F16" s="49"/>
      <c r="G16" s="50">
        <f>SUM(G14:G15)</f>
        <v>635421.79</v>
      </c>
      <c r="H16" s="50">
        <f t="shared" ref="H16" si="2">SUM(H14:H15)</f>
        <v>960160</v>
      </c>
      <c r="I16" s="50">
        <f>SUM(I14:I15)</f>
        <v>1081515</v>
      </c>
      <c r="J16" s="50">
        <f t="shared" ref="J16:K16" si="3">SUM(J14:J15)</f>
        <v>1050361</v>
      </c>
      <c r="K16" s="121">
        <f t="shared" si="3"/>
        <v>1046558</v>
      </c>
    </row>
    <row r="17" spans="1:48" ht="16.2" thickBot="1" x14ac:dyDescent="0.35">
      <c r="A17" s="12"/>
      <c r="B17" s="227" t="s">
        <v>2</v>
      </c>
      <c r="C17" s="228"/>
      <c r="D17" s="228"/>
      <c r="E17" s="228"/>
      <c r="F17" s="228"/>
      <c r="G17" s="123">
        <f>G13-G16</f>
        <v>49114.609999999986</v>
      </c>
      <c r="H17" s="123">
        <f t="shared" ref="H17:K17" si="4">SUM(H13-H16)</f>
        <v>-113479</v>
      </c>
      <c r="I17" s="123">
        <f t="shared" si="4"/>
        <v>0</v>
      </c>
      <c r="J17" s="123">
        <f t="shared" si="4"/>
        <v>0</v>
      </c>
      <c r="K17" s="124">
        <f t="shared" si="4"/>
        <v>0</v>
      </c>
    </row>
    <row r="18" spans="1:48" ht="15.6" x14ac:dyDescent="0.3">
      <c r="A18" s="12"/>
      <c r="B18" s="14"/>
      <c r="C18" s="20"/>
      <c r="D18" s="20"/>
      <c r="E18" s="20"/>
      <c r="F18" s="20"/>
      <c r="G18" s="20"/>
      <c r="H18" s="20"/>
      <c r="I18" s="20"/>
      <c r="J18" s="20"/>
      <c r="K18" s="20"/>
      <c r="L18" s="1"/>
    </row>
    <row r="19" spans="1:48" ht="18" customHeight="1" thickBot="1" x14ac:dyDescent="0.35">
      <c r="A19" s="12"/>
      <c r="B19" s="230" t="s">
        <v>37</v>
      </c>
      <c r="C19" s="230"/>
      <c r="D19" s="230"/>
      <c r="E19" s="230"/>
      <c r="F19" s="230"/>
      <c r="G19" s="20"/>
      <c r="H19" s="20"/>
      <c r="I19" s="20"/>
      <c r="J19" s="20"/>
      <c r="K19" s="20"/>
      <c r="L19" s="1"/>
    </row>
    <row r="20" spans="1:48" ht="30.75" customHeight="1" x14ac:dyDescent="0.3">
      <c r="A20" s="12"/>
      <c r="B20" s="220" t="s">
        <v>8</v>
      </c>
      <c r="C20" s="221"/>
      <c r="D20" s="221"/>
      <c r="E20" s="221"/>
      <c r="F20" s="221"/>
      <c r="G20" s="117" t="s">
        <v>190</v>
      </c>
      <c r="H20" s="61" t="s">
        <v>42</v>
      </c>
      <c r="I20" s="61" t="s">
        <v>191</v>
      </c>
      <c r="J20" s="61" t="s">
        <v>192</v>
      </c>
      <c r="K20" s="125" t="s">
        <v>194</v>
      </c>
    </row>
    <row r="21" spans="1:48" ht="15.6" x14ac:dyDescent="0.3">
      <c r="A21" s="12"/>
      <c r="B21" s="231">
        <v>1</v>
      </c>
      <c r="C21" s="232"/>
      <c r="D21" s="232"/>
      <c r="E21" s="232"/>
      <c r="F21" s="232"/>
      <c r="G21" s="100"/>
      <c r="H21" s="48">
        <v>3</v>
      </c>
      <c r="I21" s="48">
        <v>4</v>
      </c>
      <c r="J21" s="48">
        <v>5</v>
      </c>
      <c r="K21" s="119"/>
    </row>
    <row r="22" spans="1:48" ht="15.75" customHeight="1" x14ac:dyDescent="0.3">
      <c r="A22" s="12"/>
      <c r="B22" s="216" t="s">
        <v>23</v>
      </c>
      <c r="C22" s="233"/>
      <c r="D22" s="233"/>
      <c r="E22" s="233"/>
      <c r="F22" s="233"/>
      <c r="G22" s="22">
        <v>0</v>
      </c>
      <c r="H22" s="23">
        <v>0</v>
      </c>
      <c r="I22" s="23">
        <v>0</v>
      </c>
      <c r="J22" s="23">
        <v>0</v>
      </c>
      <c r="K22" s="126">
        <v>0</v>
      </c>
    </row>
    <row r="23" spans="1:48" ht="15.6" x14ac:dyDescent="0.3">
      <c r="A23" s="12"/>
      <c r="B23" s="216" t="s">
        <v>24</v>
      </c>
      <c r="C23" s="217"/>
      <c r="D23" s="217"/>
      <c r="E23" s="217"/>
      <c r="F23" s="217"/>
      <c r="G23" s="22">
        <v>0</v>
      </c>
      <c r="H23" s="23">
        <v>0</v>
      </c>
      <c r="I23" s="23">
        <v>0</v>
      </c>
      <c r="J23" s="23">
        <v>0</v>
      </c>
      <c r="K23" s="126">
        <v>0</v>
      </c>
    </row>
    <row r="24" spans="1:48" ht="15" customHeight="1" x14ac:dyDescent="0.3">
      <c r="A24" s="12"/>
      <c r="B24" s="234" t="s">
        <v>34</v>
      </c>
      <c r="C24" s="235"/>
      <c r="D24" s="235"/>
      <c r="E24" s="235"/>
      <c r="F24" s="236"/>
      <c r="G24" s="46">
        <v>0</v>
      </c>
      <c r="H24" s="45">
        <v>0</v>
      </c>
      <c r="I24" s="45">
        <v>0</v>
      </c>
      <c r="J24" s="45">
        <v>0</v>
      </c>
      <c r="K24" s="127">
        <v>0</v>
      </c>
    </row>
    <row r="25" spans="1:48" s="8" customFormat="1" ht="15" customHeight="1" x14ac:dyDescent="0.3">
      <c r="A25" s="12"/>
      <c r="B25" s="216" t="s">
        <v>13</v>
      </c>
      <c r="C25" s="217"/>
      <c r="D25" s="217"/>
      <c r="E25" s="217"/>
      <c r="F25" s="217"/>
      <c r="G25" s="22">
        <v>64362.54</v>
      </c>
      <c r="H25" s="23">
        <v>113479</v>
      </c>
      <c r="I25" s="23">
        <v>0</v>
      </c>
      <c r="J25" s="23">
        <v>0</v>
      </c>
      <c r="K25" s="126">
        <v>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</row>
    <row r="26" spans="1:48" s="8" customFormat="1" ht="15" customHeight="1" x14ac:dyDescent="0.3">
      <c r="A26" s="12"/>
      <c r="B26" s="216" t="s">
        <v>36</v>
      </c>
      <c r="C26" s="217"/>
      <c r="D26" s="217"/>
      <c r="E26" s="217"/>
      <c r="F26" s="217"/>
      <c r="G26" s="22"/>
      <c r="H26" s="23">
        <v>0</v>
      </c>
      <c r="I26" s="23">
        <v>0</v>
      </c>
      <c r="J26" s="23">
        <v>0</v>
      </c>
      <c r="K26" s="126">
        <v>0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</row>
    <row r="27" spans="1:48" s="11" customFormat="1" ht="15.6" x14ac:dyDescent="0.3">
      <c r="A27" s="15"/>
      <c r="B27" s="234" t="s">
        <v>38</v>
      </c>
      <c r="C27" s="235"/>
      <c r="D27" s="235"/>
      <c r="E27" s="235"/>
      <c r="F27" s="236"/>
      <c r="G27" s="46">
        <v>113477.15</v>
      </c>
      <c r="H27" s="46">
        <f t="shared" ref="H27" si="5">H25-H26</f>
        <v>113479</v>
      </c>
      <c r="I27" s="46">
        <v>0</v>
      </c>
      <c r="J27" s="46">
        <v>0</v>
      </c>
      <c r="K27" s="128">
        <v>0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</row>
    <row r="28" spans="1:48" ht="16.2" thickBot="1" x14ac:dyDescent="0.35">
      <c r="A28" s="12"/>
      <c r="B28" s="225" t="s">
        <v>39</v>
      </c>
      <c r="C28" s="226"/>
      <c r="D28" s="226"/>
      <c r="E28" s="226"/>
      <c r="F28" s="226"/>
      <c r="G28" s="129">
        <v>0</v>
      </c>
      <c r="H28" s="130">
        <v>0</v>
      </c>
      <c r="I28" s="130">
        <v>0</v>
      </c>
      <c r="J28" s="130">
        <v>0</v>
      </c>
      <c r="K28" s="131">
        <v>0</v>
      </c>
    </row>
    <row r="29" spans="1:48" x14ac:dyDescent="0.3">
      <c r="A29" s="12"/>
      <c r="B29" s="12"/>
      <c r="C29" s="12"/>
      <c r="D29" s="12"/>
      <c r="E29" s="12"/>
      <c r="F29" s="12"/>
      <c r="G29" s="102"/>
      <c r="H29" s="12"/>
      <c r="I29" s="12"/>
      <c r="J29" s="12"/>
      <c r="K29" s="12"/>
    </row>
    <row r="30" spans="1:48" x14ac:dyDescent="0.3">
      <c r="A30" s="12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48" x14ac:dyDescent="0.3">
      <c r="A31" s="12"/>
      <c r="B31" s="211"/>
      <c r="C31" s="211"/>
      <c r="D31" s="211"/>
      <c r="E31" s="211"/>
      <c r="F31" s="211"/>
      <c r="G31" s="211"/>
      <c r="H31" s="211"/>
      <c r="I31" s="211"/>
      <c r="J31" s="211"/>
      <c r="K31" s="211"/>
    </row>
    <row r="32" spans="1:48" ht="15" customHeight="1" x14ac:dyDescent="0.3">
      <c r="A32" s="12"/>
      <c r="B32" s="211"/>
      <c r="C32" s="211"/>
      <c r="D32" s="211"/>
      <c r="E32" s="211"/>
      <c r="F32" s="211"/>
      <c r="G32" s="211"/>
      <c r="H32" s="211"/>
      <c r="I32" s="211"/>
      <c r="J32" s="211"/>
      <c r="K32" s="211"/>
    </row>
    <row r="33" spans="1:11" ht="15" customHeight="1" x14ac:dyDescent="0.3">
      <c r="A33" s="12"/>
      <c r="B33" s="211"/>
      <c r="C33" s="211"/>
      <c r="D33" s="211"/>
      <c r="E33" s="211"/>
      <c r="F33" s="211"/>
      <c r="G33" s="211"/>
      <c r="H33" s="211"/>
      <c r="I33" s="211"/>
      <c r="J33" s="211"/>
      <c r="K33" s="211"/>
    </row>
    <row r="34" spans="1:11" ht="36.75" customHeight="1" x14ac:dyDescent="0.3">
      <c r="A34" s="12"/>
      <c r="B34" s="211"/>
      <c r="C34" s="211"/>
      <c r="D34" s="211"/>
      <c r="E34" s="211"/>
      <c r="F34" s="211"/>
      <c r="G34" s="211"/>
      <c r="H34" s="211"/>
      <c r="I34" s="211"/>
      <c r="J34" s="211"/>
      <c r="K34" s="211"/>
    </row>
    <row r="35" spans="1:11" ht="15" customHeight="1" x14ac:dyDescent="0.3">
      <c r="A35" s="12"/>
      <c r="B35" s="212"/>
      <c r="C35" s="212"/>
      <c r="D35" s="212"/>
      <c r="E35" s="212"/>
      <c r="F35" s="212"/>
      <c r="G35" s="212"/>
      <c r="H35" s="212"/>
      <c r="I35" s="212"/>
      <c r="J35" s="212"/>
      <c r="K35" s="212"/>
    </row>
    <row r="36" spans="1:11" x14ac:dyDescent="0.3">
      <c r="A36" s="12"/>
      <c r="B36" s="212"/>
      <c r="C36" s="212"/>
      <c r="D36" s="212"/>
      <c r="E36" s="212"/>
      <c r="F36" s="212"/>
      <c r="G36" s="212"/>
      <c r="H36" s="212"/>
      <c r="I36" s="212"/>
      <c r="J36" s="212"/>
      <c r="K36" s="212"/>
    </row>
  </sheetData>
  <mergeCells count="26">
    <mergeCell ref="B32:K32"/>
    <mergeCell ref="B8:F8"/>
    <mergeCell ref="B19:F19"/>
    <mergeCell ref="B25:F25"/>
    <mergeCell ref="B26:F26"/>
    <mergeCell ref="B20:F20"/>
    <mergeCell ref="B21:F21"/>
    <mergeCell ref="B22:F22"/>
    <mergeCell ref="B27:F27"/>
    <mergeCell ref="B24:F24"/>
    <mergeCell ref="B6:K6"/>
    <mergeCell ref="B4:K4"/>
    <mergeCell ref="B2:K2"/>
    <mergeCell ref="B33:K34"/>
    <mergeCell ref="B35:K36"/>
    <mergeCell ref="B13:F13"/>
    <mergeCell ref="B23:F23"/>
    <mergeCell ref="B11:F11"/>
    <mergeCell ref="B12:F12"/>
    <mergeCell ref="B9:F9"/>
    <mergeCell ref="B10:F10"/>
    <mergeCell ref="B28:F28"/>
    <mergeCell ref="B15:F15"/>
    <mergeCell ref="B17:F17"/>
    <mergeCell ref="B14:F14"/>
    <mergeCell ref="B31:K31"/>
  </mergeCells>
  <pageMargins left="0.7" right="0.7" top="0.75" bottom="0.75" header="0.3" footer="0.3"/>
  <pageSetup paperSize="9" scale="73" orientation="landscape" r:id="rId1"/>
  <ignoredErrors>
    <ignoredError sqref="G13:K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31"/>
  <sheetViews>
    <sheetView topLeftCell="A34" zoomScale="90" zoomScaleNormal="90" workbookViewId="0">
      <selection activeCell="N59" sqref="N59"/>
    </sheetView>
  </sheetViews>
  <sheetFormatPr defaultRowHeight="14.4" x14ac:dyDescent="0.3"/>
  <cols>
    <col min="2" max="2" width="7.44140625" bestFit="1" customWidth="1"/>
    <col min="3" max="3" width="8.44140625" bestFit="1" customWidth="1"/>
    <col min="4" max="4" width="11.44140625" customWidth="1"/>
    <col min="5" max="5" width="8.44140625" customWidth="1"/>
    <col min="6" max="6" width="44.6640625" customWidth="1"/>
    <col min="7" max="11" width="25.33203125" customWidth="1"/>
  </cols>
  <sheetData>
    <row r="1" spans="1:11" ht="17.399999999999999" x14ac:dyDescent="0.3">
      <c r="A1" s="18" t="s">
        <v>41</v>
      </c>
      <c r="B1" s="13"/>
      <c r="C1" s="13"/>
      <c r="D1" s="13"/>
      <c r="E1" s="13"/>
      <c r="F1" s="13"/>
      <c r="G1" s="2"/>
      <c r="H1" s="2"/>
      <c r="I1" s="2"/>
      <c r="J1" s="2"/>
      <c r="K1" s="2"/>
    </row>
    <row r="2" spans="1:11" ht="17.399999999999999" x14ac:dyDescent="0.3"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.75" customHeight="1" x14ac:dyDescent="0.3">
      <c r="A3" s="26"/>
      <c r="B3" s="210" t="s">
        <v>10</v>
      </c>
      <c r="C3" s="210"/>
      <c r="D3" s="210"/>
      <c r="E3" s="210"/>
      <c r="F3" s="210"/>
      <c r="G3" s="210"/>
      <c r="H3" s="210"/>
      <c r="I3" s="210"/>
      <c r="J3" s="210"/>
      <c r="K3" s="210"/>
    </row>
    <row r="4" spans="1:11" ht="15.6" x14ac:dyDescent="0.3">
      <c r="A4" s="26"/>
      <c r="B4" s="14"/>
      <c r="C4" s="14"/>
      <c r="D4" s="14"/>
      <c r="E4" s="14"/>
      <c r="F4" s="14"/>
      <c r="G4" s="14"/>
      <c r="H4" s="14"/>
      <c r="I4" s="14"/>
      <c r="J4" s="14"/>
      <c r="K4" s="27"/>
    </row>
    <row r="5" spans="1:11" ht="15.75" customHeight="1" x14ac:dyDescent="0.3">
      <c r="A5" s="26"/>
      <c r="B5" s="210" t="s">
        <v>196</v>
      </c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5.6" x14ac:dyDescent="0.3">
      <c r="A6" s="26"/>
      <c r="B6" s="14"/>
      <c r="C6" s="14"/>
      <c r="D6" s="14"/>
      <c r="E6" s="14"/>
      <c r="F6" s="14"/>
      <c r="G6" s="14"/>
      <c r="H6" s="14"/>
      <c r="I6" s="14"/>
      <c r="J6" s="14"/>
      <c r="K6" s="27"/>
    </row>
    <row r="7" spans="1:11" ht="15.75" customHeight="1" x14ac:dyDescent="0.3">
      <c r="A7" s="26"/>
      <c r="B7" s="210" t="s">
        <v>195</v>
      </c>
      <c r="C7" s="210"/>
      <c r="D7" s="210"/>
      <c r="E7" s="210"/>
      <c r="F7" s="210"/>
      <c r="G7" s="210"/>
      <c r="H7" s="210"/>
      <c r="I7" s="210"/>
      <c r="J7" s="210"/>
      <c r="K7" s="210"/>
    </row>
    <row r="8" spans="1:11" ht="16.2" thickBot="1" x14ac:dyDescent="0.35">
      <c r="A8" s="26"/>
      <c r="B8" s="14"/>
      <c r="C8" s="14"/>
      <c r="D8" s="14"/>
      <c r="E8" s="14"/>
      <c r="F8" s="14"/>
      <c r="G8" s="14"/>
      <c r="H8" s="14"/>
      <c r="I8" s="14"/>
      <c r="J8" s="14"/>
      <c r="K8" s="27"/>
    </row>
    <row r="9" spans="1:11" ht="45" customHeight="1" x14ac:dyDescent="0.3">
      <c r="A9" s="26"/>
      <c r="B9" s="240" t="s">
        <v>8</v>
      </c>
      <c r="C9" s="241"/>
      <c r="D9" s="241"/>
      <c r="E9" s="241"/>
      <c r="F9" s="242"/>
      <c r="G9" s="61" t="s">
        <v>190</v>
      </c>
      <c r="H9" s="61" t="s">
        <v>42</v>
      </c>
      <c r="I9" s="61" t="s">
        <v>191</v>
      </c>
      <c r="J9" s="61" t="s">
        <v>192</v>
      </c>
      <c r="K9" s="125" t="s">
        <v>193</v>
      </c>
    </row>
    <row r="10" spans="1:11" ht="16.2" thickBot="1" x14ac:dyDescent="0.35">
      <c r="A10" s="26"/>
      <c r="B10" s="237">
        <v>1</v>
      </c>
      <c r="C10" s="238"/>
      <c r="D10" s="238"/>
      <c r="E10" s="238"/>
      <c r="F10" s="239"/>
      <c r="G10" s="72">
        <v>2</v>
      </c>
      <c r="H10" s="72">
        <v>5</v>
      </c>
      <c r="I10" s="72"/>
      <c r="J10" s="72"/>
      <c r="K10" s="132">
        <v>6</v>
      </c>
    </row>
    <row r="11" spans="1:11" ht="15.6" x14ac:dyDescent="0.3">
      <c r="A11" s="26"/>
      <c r="B11" s="69"/>
      <c r="C11" s="70"/>
      <c r="D11" s="70"/>
      <c r="E11" s="70"/>
      <c r="F11" s="71" t="s">
        <v>33</v>
      </c>
      <c r="G11" s="139">
        <f>SUM(G12)</f>
        <v>684536.4</v>
      </c>
      <c r="H11" s="139">
        <f t="shared" ref="H11:K11" si="0">SUM(H12)</f>
        <v>846681</v>
      </c>
      <c r="I11" s="139">
        <f t="shared" si="0"/>
        <v>1081515</v>
      </c>
      <c r="J11" s="139">
        <f t="shared" si="0"/>
        <v>1050361</v>
      </c>
      <c r="K11" s="140">
        <f t="shared" si="0"/>
        <v>1046558</v>
      </c>
    </row>
    <row r="12" spans="1:11" ht="15.6" x14ac:dyDescent="0.3">
      <c r="A12" s="26"/>
      <c r="B12" s="62">
        <v>6</v>
      </c>
      <c r="C12" s="51"/>
      <c r="D12" s="51"/>
      <c r="E12" s="51"/>
      <c r="F12" s="52" t="s">
        <v>3</v>
      </c>
      <c r="G12" s="141">
        <f>SUM(G13,G26,G29,G32,G38,G42)</f>
        <v>684536.4</v>
      </c>
      <c r="H12" s="141">
        <f>SUM(H13,H26,H29,H32,H38,H42)</f>
        <v>846681</v>
      </c>
      <c r="I12" s="141">
        <f t="shared" ref="I12:K12" si="1">SUM(I13,I26,I29,I32,I38,I42)</f>
        <v>1081515</v>
      </c>
      <c r="J12" s="141">
        <f t="shared" si="1"/>
        <v>1050361</v>
      </c>
      <c r="K12" s="142">
        <f t="shared" si="1"/>
        <v>1046558</v>
      </c>
    </row>
    <row r="13" spans="1:11" ht="31.2" x14ac:dyDescent="0.3">
      <c r="A13" s="26"/>
      <c r="B13" s="63"/>
      <c r="C13" s="53">
        <v>63</v>
      </c>
      <c r="D13" s="53"/>
      <c r="E13" s="53"/>
      <c r="F13" s="54" t="s">
        <v>12</v>
      </c>
      <c r="G13" s="110">
        <f>SUM(G14,G18,G21,G23)</f>
        <v>42735.76</v>
      </c>
      <c r="H13" s="110">
        <f t="shared" ref="H13:K13" si="2">SUM(H14,H18,H21,H23)</f>
        <v>125958</v>
      </c>
      <c r="I13" s="110">
        <f t="shared" si="2"/>
        <v>200500</v>
      </c>
      <c r="J13" s="110">
        <f t="shared" si="2"/>
        <v>164000</v>
      </c>
      <c r="K13" s="143">
        <f t="shared" si="2"/>
        <v>164000</v>
      </c>
    </row>
    <row r="14" spans="1:11" ht="31.2" x14ac:dyDescent="0.3">
      <c r="A14" s="26"/>
      <c r="B14" s="64"/>
      <c r="C14" s="55"/>
      <c r="D14" s="55">
        <v>632</v>
      </c>
      <c r="E14" s="55"/>
      <c r="F14" s="56" t="s">
        <v>43</v>
      </c>
      <c r="G14" s="144">
        <f>SUM(G15:G17)</f>
        <v>18821.150000000001</v>
      </c>
      <c r="H14" s="144">
        <f t="shared" ref="H14:K14" si="3">SUM(H15:H16)</f>
        <v>20000</v>
      </c>
      <c r="I14" s="144">
        <f t="shared" si="3"/>
        <v>20000</v>
      </c>
      <c r="J14" s="144">
        <f t="shared" si="3"/>
        <v>0</v>
      </c>
      <c r="K14" s="145">
        <f t="shared" si="3"/>
        <v>0</v>
      </c>
    </row>
    <row r="15" spans="1:11" ht="15.6" x14ac:dyDescent="0.3">
      <c r="A15" s="26"/>
      <c r="B15" s="65"/>
      <c r="C15" s="34"/>
      <c r="D15" s="34"/>
      <c r="E15" s="34">
        <v>6321</v>
      </c>
      <c r="F15" s="29" t="s">
        <v>44</v>
      </c>
      <c r="G15" s="146">
        <v>16223.53</v>
      </c>
      <c r="H15" s="111">
        <v>10000</v>
      </c>
      <c r="I15" s="111">
        <v>10000</v>
      </c>
      <c r="J15" s="111">
        <v>0</v>
      </c>
      <c r="K15" s="147">
        <v>0</v>
      </c>
    </row>
    <row r="16" spans="1:11" ht="15.6" x14ac:dyDescent="0.3">
      <c r="A16" s="26"/>
      <c r="B16" s="65"/>
      <c r="C16" s="34"/>
      <c r="D16" s="34"/>
      <c r="E16" s="34">
        <v>6322</v>
      </c>
      <c r="F16" s="29" t="s">
        <v>45</v>
      </c>
      <c r="G16" s="146">
        <v>0</v>
      </c>
      <c r="H16" s="111">
        <v>10000</v>
      </c>
      <c r="I16" s="111">
        <v>10000</v>
      </c>
      <c r="J16" s="111">
        <v>0</v>
      </c>
      <c r="K16" s="147">
        <v>0</v>
      </c>
    </row>
    <row r="17" spans="1:11" ht="15.6" x14ac:dyDescent="0.3">
      <c r="A17" s="26"/>
      <c r="B17" s="65"/>
      <c r="C17" s="34"/>
      <c r="D17" s="34"/>
      <c r="E17" s="34">
        <v>6323</v>
      </c>
      <c r="F17" s="39" t="s">
        <v>178</v>
      </c>
      <c r="G17" s="146">
        <v>2597.62</v>
      </c>
      <c r="H17" s="111"/>
      <c r="I17" s="111"/>
      <c r="J17" s="111"/>
      <c r="K17" s="147"/>
    </row>
    <row r="18" spans="1:11" ht="15.6" x14ac:dyDescent="0.3">
      <c r="A18" s="26"/>
      <c r="B18" s="68"/>
      <c r="C18" s="60"/>
      <c r="D18" s="55">
        <v>634</v>
      </c>
      <c r="E18" s="55"/>
      <c r="F18" s="77" t="s">
        <v>200</v>
      </c>
      <c r="G18" s="148">
        <f>SUM(G19,G20)</f>
        <v>6594.28</v>
      </c>
      <c r="H18" s="148">
        <f t="shared" ref="H18:K18" si="4">SUM(H19,H20)</f>
        <v>0</v>
      </c>
      <c r="I18" s="148">
        <f t="shared" si="4"/>
        <v>66500</v>
      </c>
      <c r="J18" s="148">
        <f t="shared" si="4"/>
        <v>50000</v>
      </c>
      <c r="K18" s="149">
        <f t="shared" si="4"/>
        <v>50000</v>
      </c>
    </row>
    <row r="19" spans="1:11" ht="15.6" x14ac:dyDescent="0.3">
      <c r="A19" s="26"/>
      <c r="B19" s="101"/>
      <c r="C19" s="38"/>
      <c r="D19" s="38"/>
      <c r="E19" s="38">
        <v>6341</v>
      </c>
      <c r="F19" s="39" t="s">
        <v>201</v>
      </c>
      <c r="G19" s="146">
        <v>6594.28</v>
      </c>
      <c r="H19" s="146">
        <v>0</v>
      </c>
      <c r="I19" s="146">
        <v>30000</v>
      </c>
      <c r="J19" s="146">
        <v>25000</v>
      </c>
      <c r="K19" s="147">
        <v>25000</v>
      </c>
    </row>
    <row r="20" spans="1:11" ht="15.6" x14ac:dyDescent="0.3">
      <c r="A20" s="26"/>
      <c r="B20" s="101"/>
      <c r="C20" s="38"/>
      <c r="D20" s="38"/>
      <c r="E20" s="38">
        <v>6342</v>
      </c>
      <c r="F20" s="39" t="s">
        <v>202</v>
      </c>
      <c r="G20" s="146"/>
      <c r="H20" s="146"/>
      <c r="I20" s="146">
        <v>36500</v>
      </c>
      <c r="J20" s="146">
        <v>25000</v>
      </c>
      <c r="K20" s="147">
        <v>25000</v>
      </c>
    </row>
    <row r="21" spans="1:11" ht="31.2" x14ac:dyDescent="0.3">
      <c r="A21" s="26"/>
      <c r="B21" s="64"/>
      <c r="C21" s="55"/>
      <c r="D21" s="55">
        <v>636</v>
      </c>
      <c r="E21" s="55"/>
      <c r="F21" s="56" t="s">
        <v>46</v>
      </c>
      <c r="G21" s="144">
        <f>SUM(G22)</f>
        <v>17320.330000000002</v>
      </c>
      <c r="H21" s="144">
        <f t="shared" ref="H21:K21" si="5">SUM(H22)</f>
        <v>25544</v>
      </c>
      <c r="I21" s="144">
        <f t="shared" si="5"/>
        <v>26000</v>
      </c>
      <c r="J21" s="144">
        <f t="shared" si="5"/>
        <v>26000</v>
      </c>
      <c r="K21" s="145">
        <f t="shared" si="5"/>
        <v>26000</v>
      </c>
    </row>
    <row r="22" spans="1:11" ht="31.2" x14ac:dyDescent="0.3">
      <c r="A22" s="26"/>
      <c r="B22" s="65"/>
      <c r="C22" s="34"/>
      <c r="D22" s="34"/>
      <c r="E22" s="34">
        <v>6361</v>
      </c>
      <c r="F22" s="30" t="s">
        <v>47</v>
      </c>
      <c r="G22" s="146">
        <v>17320.330000000002</v>
      </c>
      <c r="H22" s="111">
        <v>25544</v>
      </c>
      <c r="I22" s="111">
        <v>26000</v>
      </c>
      <c r="J22" s="111">
        <v>26000</v>
      </c>
      <c r="K22" s="147">
        <v>26000</v>
      </c>
    </row>
    <row r="23" spans="1:11" ht="31.2" x14ac:dyDescent="0.3">
      <c r="A23" s="26"/>
      <c r="B23" s="64"/>
      <c r="C23" s="55"/>
      <c r="D23" s="55">
        <v>639</v>
      </c>
      <c r="E23" s="55"/>
      <c r="F23" s="56" t="s">
        <v>48</v>
      </c>
      <c r="G23" s="144">
        <f>SUM(G24:G25)</f>
        <v>0</v>
      </c>
      <c r="H23" s="144">
        <f t="shared" ref="H23:K23" si="6">SUM(H24:H25)</f>
        <v>80414</v>
      </c>
      <c r="I23" s="144">
        <f t="shared" si="6"/>
        <v>88000</v>
      </c>
      <c r="J23" s="144">
        <f t="shared" si="6"/>
        <v>88000</v>
      </c>
      <c r="K23" s="145">
        <f t="shared" si="6"/>
        <v>88000</v>
      </c>
    </row>
    <row r="24" spans="1:11" ht="31.2" x14ac:dyDescent="0.3">
      <c r="A24" s="26"/>
      <c r="B24" s="65"/>
      <c r="C24" s="34"/>
      <c r="D24" s="34"/>
      <c r="E24" s="34">
        <v>6391</v>
      </c>
      <c r="F24" s="30" t="s">
        <v>49</v>
      </c>
      <c r="G24" s="146">
        <v>0</v>
      </c>
      <c r="H24" s="111">
        <v>39036</v>
      </c>
      <c r="I24" s="111">
        <v>44000</v>
      </c>
      <c r="J24" s="111">
        <v>44000</v>
      </c>
      <c r="K24" s="147">
        <v>44000</v>
      </c>
    </row>
    <row r="25" spans="1:11" ht="31.2" x14ac:dyDescent="0.3">
      <c r="A25" s="26"/>
      <c r="B25" s="65"/>
      <c r="C25" s="34"/>
      <c r="D25" s="34"/>
      <c r="E25" s="34">
        <v>6392</v>
      </c>
      <c r="F25" s="30" t="s">
        <v>50</v>
      </c>
      <c r="G25" s="146">
        <v>0</v>
      </c>
      <c r="H25" s="111">
        <v>41378</v>
      </c>
      <c r="I25" s="111">
        <v>44000</v>
      </c>
      <c r="J25" s="111">
        <v>44000</v>
      </c>
      <c r="K25" s="147">
        <v>44000</v>
      </c>
    </row>
    <row r="26" spans="1:11" ht="15.6" x14ac:dyDescent="0.3">
      <c r="A26" s="26"/>
      <c r="B26" s="66"/>
      <c r="C26" s="57" t="s">
        <v>51</v>
      </c>
      <c r="D26" s="57"/>
      <c r="E26" s="57"/>
      <c r="F26" s="58" t="s">
        <v>52</v>
      </c>
      <c r="G26" s="110">
        <f>SUM(G27)</f>
        <v>1.06</v>
      </c>
      <c r="H26" s="110">
        <f t="shared" ref="H26:K26" si="7">SUM(H27)</f>
        <v>7</v>
      </c>
      <c r="I26" s="110">
        <f t="shared" si="7"/>
        <v>50</v>
      </c>
      <c r="J26" s="110">
        <f t="shared" si="7"/>
        <v>50</v>
      </c>
      <c r="K26" s="143">
        <f t="shared" si="7"/>
        <v>50</v>
      </c>
    </row>
    <row r="27" spans="1:11" ht="15.6" x14ac:dyDescent="0.3">
      <c r="A27" s="26"/>
      <c r="B27" s="64"/>
      <c r="C27" s="55"/>
      <c r="D27" s="55" t="s">
        <v>53</v>
      </c>
      <c r="E27" s="55"/>
      <c r="F27" s="56" t="s">
        <v>54</v>
      </c>
      <c r="G27" s="144">
        <f>SUM(G28)</f>
        <v>1.06</v>
      </c>
      <c r="H27" s="144">
        <f t="shared" ref="H27:K27" si="8">SUM(H28)</f>
        <v>7</v>
      </c>
      <c r="I27" s="144">
        <f t="shared" si="8"/>
        <v>50</v>
      </c>
      <c r="J27" s="144">
        <f t="shared" si="8"/>
        <v>50</v>
      </c>
      <c r="K27" s="145">
        <f t="shared" si="8"/>
        <v>50</v>
      </c>
    </row>
    <row r="28" spans="1:11" ht="31.2" x14ac:dyDescent="0.3">
      <c r="A28" s="26"/>
      <c r="B28" s="65"/>
      <c r="C28" s="34"/>
      <c r="D28" s="34"/>
      <c r="E28" s="34" t="s">
        <v>55</v>
      </c>
      <c r="F28" s="30" t="s">
        <v>56</v>
      </c>
      <c r="G28" s="146">
        <v>1.06</v>
      </c>
      <c r="H28" s="111">
        <v>7</v>
      </c>
      <c r="I28" s="111">
        <v>50</v>
      </c>
      <c r="J28" s="111">
        <v>50</v>
      </c>
      <c r="K28" s="147">
        <v>50</v>
      </c>
    </row>
    <row r="29" spans="1:11" ht="46.8" x14ac:dyDescent="0.3">
      <c r="A29" s="26"/>
      <c r="B29" s="66"/>
      <c r="C29" s="57">
        <v>65</v>
      </c>
      <c r="D29" s="57"/>
      <c r="E29" s="57"/>
      <c r="F29" s="58" t="s">
        <v>57</v>
      </c>
      <c r="G29" s="110">
        <f>SUM(G30)</f>
        <v>28456.59</v>
      </c>
      <c r="H29" s="110">
        <f t="shared" ref="H29:K30" si="9">SUM(H30)</f>
        <v>33233</v>
      </c>
      <c r="I29" s="110">
        <f t="shared" si="9"/>
        <v>36000</v>
      </c>
      <c r="J29" s="110">
        <f t="shared" si="9"/>
        <v>37000</v>
      </c>
      <c r="K29" s="143">
        <f t="shared" si="9"/>
        <v>37000</v>
      </c>
    </row>
    <row r="30" spans="1:11" ht="15.6" x14ac:dyDescent="0.3">
      <c r="A30" s="26"/>
      <c r="B30" s="64"/>
      <c r="C30" s="55"/>
      <c r="D30" s="55">
        <v>652</v>
      </c>
      <c r="E30" s="55"/>
      <c r="F30" s="56" t="s">
        <v>58</v>
      </c>
      <c r="G30" s="144">
        <f>SUM(G31)</f>
        <v>28456.59</v>
      </c>
      <c r="H30" s="144">
        <f t="shared" si="9"/>
        <v>33233</v>
      </c>
      <c r="I30" s="144">
        <f t="shared" si="9"/>
        <v>36000</v>
      </c>
      <c r="J30" s="144">
        <f t="shared" si="9"/>
        <v>37000</v>
      </c>
      <c r="K30" s="145">
        <f t="shared" si="9"/>
        <v>37000</v>
      </c>
    </row>
    <row r="31" spans="1:11" ht="15.6" x14ac:dyDescent="0.3">
      <c r="A31" s="26"/>
      <c r="B31" s="65"/>
      <c r="C31" s="34"/>
      <c r="D31" s="34"/>
      <c r="E31" s="34">
        <v>6526</v>
      </c>
      <c r="F31" s="30" t="s">
        <v>59</v>
      </c>
      <c r="G31" s="146">
        <v>28456.59</v>
      </c>
      <c r="H31" s="111">
        <v>33233</v>
      </c>
      <c r="I31" s="111">
        <v>36000</v>
      </c>
      <c r="J31" s="111">
        <v>37000</v>
      </c>
      <c r="K31" s="147">
        <v>37000</v>
      </c>
    </row>
    <row r="32" spans="1:11" ht="46.8" x14ac:dyDescent="0.3">
      <c r="A32" s="26"/>
      <c r="B32" s="66"/>
      <c r="C32" s="57">
        <v>66</v>
      </c>
      <c r="D32" s="57"/>
      <c r="E32" s="57"/>
      <c r="F32" s="58" t="s">
        <v>60</v>
      </c>
      <c r="G32" s="110">
        <f>SUM(G33,G36)</f>
        <v>117140.29</v>
      </c>
      <c r="H32" s="110">
        <f t="shared" ref="H32:K32" si="10">SUM(H33,H36)</f>
        <v>82801</v>
      </c>
      <c r="I32" s="110">
        <f t="shared" si="10"/>
        <v>118150</v>
      </c>
      <c r="J32" s="110">
        <f t="shared" si="10"/>
        <v>118150</v>
      </c>
      <c r="K32" s="143">
        <f t="shared" si="10"/>
        <v>118150</v>
      </c>
    </row>
    <row r="33" spans="1:11" ht="31.2" x14ac:dyDescent="0.3">
      <c r="A33" s="26"/>
      <c r="B33" s="64"/>
      <c r="C33" s="55"/>
      <c r="D33" s="55">
        <v>661</v>
      </c>
      <c r="E33" s="55"/>
      <c r="F33" s="56" t="s">
        <v>25</v>
      </c>
      <c r="G33" s="144">
        <f>SUM(G34:G35)</f>
        <v>108179.51</v>
      </c>
      <c r="H33" s="144">
        <f t="shared" ref="H33:K33" si="11">SUM(H34,H35)</f>
        <v>78116</v>
      </c>
      <c r="I33" s="144">
        <f t="shared" si="11"/>
        <v>109950</v>
      </c>
      <c r="J33" s="144">
        <f t="shared" si="11"/>
        <v>109950</v>
      </c>
      <c r="K33" s="145">
        <f t="shared" si="11"/>
        <v>109950</v>
      </c>
    </row>
    <row r="34" spans="1:11" ht="15.6" x14ac:dyDescent="0.3">
      <c r="A34" s="26"/>
      <c r="B34" s="65"/>
      <c r="C34" s="34"/>
      <c r="D34" s="34"/>
      <c r="E34" s="34">
        <v>6614</v>
      </c>
      <c r="F34" s="30" t="s">
        <v>26</v>
      </c>
      <c r="G34" s="146">
        <v>57869.34</v>
      </c>
      <c r="H34" s="111">
        <v>40000</v>
      </c>
      <c r="I34" s="111">
        <v>65000</v>
      </c>
      <c r="J34" s="111">
        <v>65000</v>
      </c>
      <c r="K34" s="147">
        <v>65000</v>
      </c>
    </row>
    <row r="35" spans="1:11" ht="15.6" x14ac:dyDescent="0.3">
      <c r="A35" s="26"/>
      <c r="B35" s="65"/>
      <c r="C35" s="34"/>
      <c r="D35" s="34"/>
      <c r="E35" s="34">
        <v>6615</v>
      </c>
      <c r="F35" s="30" t="s">
        <v>61</v>
      </c>
      <c r="G35" s="146">
        <v>50310.17</v>
      </c>
      <c r="H35" s="111">
        <v>38116</v>
      </c>
      <c r="I35" s="111">
        <v>44950</v>
      </c>
      <c r="J35" s="111">
        <v>44950</v>
      </c>
      <c r="K35" s="147">
        <v>44950</v>
      </c>
    </row>
    <row r="36" spans="1:11" ht="46.8" x14ac:dyDescent="0.3">
      <c r="A36" s="26"/>
      <c r="B36" s="64"/>
      <c r="C36" s="55"/>
      <c r="D36" s="55">
        <v>663</v>
      </c>
      <c r="E36" s="55"/>
      <c r="F36" s="56" t="s">
        <v>62</v>
      </c>
      <c r="G36" s="144">
        <f>SUM(G37)</f>
        <v>8960.7800000000007</v>
      </c>
      <c r="H36" s="144">
        <f t="shared" ref="H36:K36" si="12">SUM(H37)</f>
        <v>4685</v>
      </c>
      <c r="I36" s="144">
        <f t="shared" si="12"/>
        <v>8200</v>
      </c>
      <c r="J36" s="144">
        <f t="shared" si="12"/>
        <v>8200</v>
      </c>
      <c r="K36" s="145">
        <f t="shared" si="12"/>
        <v>8200</v>
      </c>
    </row>
    <row r="37" spans="1:11" ht="15.6" x14ac:dyDescent="0.3">
      <c r="A37" s="26"/>
      <c r="B37" s="65"/>
      <c r="C37" s="34"/>
      <c r="D37" s="34"/>
      <c r="E37" s="34">
        <v>6631</v>
      </c>
      <c r="F37" s="30" t="s">
        <v>63</v>
      </c>
      <c r="G37" s="146">
        <v>8960.7800000000007</v>
      </c>
      <c r="H37" s="111">
        <v>4685</v>
      </c>
      <c r="I37" s="111">
        <v>8200</v>
      </c>
      <c r="J37" s="111">
        <v>8200</v>
      </c>
      <c r="K37" s="147">
        <v>8200</v>
      </c>
    </row>
    <row r="38" spans="1:11" ht="31.2" x14ac:dyDescent="0.3">
      <c r="A38" s="26"/>
      <c r="B38" s="66"/>
      <c r="C38" s="57">
        <v>67</v>
      </c>
      <c r="D38" s="57"/>
      <c r="E38" s="57"/>
      <c r="F38" s="58" t="s">
        <v>64</v>
      </c>
      <c r="G38" s="110">
        <f>SUM(G39)</f>
        <v>496202.7</v>
      </c>
      <c r="H38" s="110">
        <f t="shared" ref="H38:K38" si="13">SUM(H39)</f>
        <v>599682</v>
      </c>
      <c r="I38" s="110">
        <f t="shared" si="13"/>
        <v>722815</v>
      </c>
      <c r="J38" s="110">
        <f t="shared" si="13"/>
        <v>727161</v>
      </c>
      <c r="K38" s="143">
        <f t="shared" si="13"/>
        <v>723358</v>
      </c>
    </row>
    <row r="39" spans="1:11" ht="46.8" x14ac:dyDescent="0.3">
      <c r="A39" s="26"/>
      <c r="B39" s="64"/>
      <c r="C39" s="55"/>
      <c r="D39" s="55">
        <v>671</v>
      </c>
      <c r="E39" s="55"/>
      <c r="F39" s="56" t="s">
        <v>65</v>
      </c>
      <c r="G39" s="144">
        <f>SUM(G40:G41)</f>
        <v>496202.7</v>
      </c>
      <c r="H39" s="144">
        <f t="shared" ref="H39:K39" si="14">SUM(H40,H41)</f>
        <v>599682</v>
      </c>
      <c r="I39" s="144">
        <f t="shared" si="14"/>
        <v>722815</v>
      </c>
      <c r="J39" s="144">
        <f t="shared" si="14"/>
        <v>727161</v>
      </c>
      <c r="K39" s="145">
        <f t="shared" si="14"/>
        <v>723358</v>
      </c>
    </row>
    <row r="40" spans="1:11" ht="31.2" x14ac:dyDescent="0.3">
      <c r="A40" s="26"/>
      <c r="B40" s="65"/>
      <c r="C40" s="34"/>
      <c r="D40" s="34"/>
      <c r="E40" s="34">
        <v>6711</v>
      </c>
      <c r="F40" s="30" t="s">
        <v>66</v>
      </c>
      <c r="G40" s="146">
        <v>473956.5</v>
      </c>
      <c r="H40" s="111">
        <v>580968</v>
      </c>
      <c r="I40" s="111">
        <v>705915</v>
      </c>
      <c r="J40" s="111">
        <v>708741</v>
      </c>
      <c r="K40" s="147">
        <v>706458</v>
      </c>
    </row>
    <row r="41" spans="1:11" ht="31.2" x14ac:dyDescent="0.3">
      <c r="A41" s="26"/>
      <c r="B41" s="65"/>
      <c r="C41" s="34"/>
      <c r="D41" s="34"/>
      <c r="E41" s="34">
        <v>6712</v>
      </c>
      <c r="F41" s="30" t="s">
        <v>67</v>
      </c>
      <c r="G41" s="146">
        <v>22246.2</v>
      </c>
      <c r="H41" s="111">
        <v>18714</v>
      </c>
      <c r="I41" s="111">
        <v>16900</v>
      </c>
      <c r="J41" s="111">
        <v>18420</v>
      </c>
      <c r="K41" s="147">
        <v>16900</v>
      </c>
    </row>
    <row r="42" spans="1:11" ht="15.6" x14ac:dyDescent="0.3">
      <c r="A42" s="26"/>
      <c r="B42" s="66"/>
      <c r="C42" s="57">
        <v>68</v>
      </c>
      <c r="D42" s="57"/>
      <c r="E42" s="57"/>
      <c r="F42" s="54" t="s">
        <v>68</v>
      </c>
      <c r="G42" s="110">
        <f>SUM(G43)</f>
        <v>0</v>
      </c>
      <c r="H42" s="110">
        <f t="shared" ref="H42:K42" si="15">SUM(H43)</f>
        <v>5000</v>
      </c>
      <c r="I42" s="110">
        <f t="shared" si="15"/>
        <v>4000</v>
      </c>
      <c r="J42" s="110">
        <f t="shared" si="15"/>
        <v>4000</v>
      </c>
      <c r="K42" s="143">
        <f t="shared" si="15"/>
        <v>4000</v>
      </c>
    </row>
    <row r="43" spans="1:11" ht="15.6" x14ac:dyDescent="0.3">
      <c r="A43" s="26"/>
      <c r="B43" s="64"/>
      <c r="C43" s="55"/>
      <c r="D43" s="55">
        <v>683</v>
      </c>
      <c r="E43" s="55"/>
      <c r="F43" s="59" t="s">
        <v>69</v>
      </c>
      <c r="G43" s="144">
        <f>SUM(G44)</f>
        <v>0</v>
      </c>
      <c r="H43" s="144">
        <f t="shared" ref="H43:K43" si="16">SUM(H44)</f>
        <v>5000</v>
      </c>
      <c r="I43" s="144">
        <f t="shared" si="16"/>
        <v>4000</v>
      </c>
      <c r="J43" s="144">
        <f t="shared" si="16"/>
        <v>4000</v>
      </c>
      <c r="K43" s="145">
        <f t="shared" si="16"/>
        <v>4000</v>
      </c>
    </row>
    <row r="44" spans="1:11" ht="16.2" thickBot="1" x14ac:dyDescent="0.35">
      <c r="A44" s="26"/>
      <c r="B44" s="134"/>
      <c r="C44" s="135"/>
      <c r="D44" s="136"/>
      <c r="E44" s="136">
        <v>6831</v>
      </c>
      <c r="F44" s="137" t="s">
        <v>69</v>
      </c>
      <c r="G44" s="150">
        <v>0</v>
      </c>
      <c r="H44" s="151">
        <v>5000</v>
      </c>
      <c r="I44" s="151">
        <v>4000</v>
      </c>
      <c r="J44" s="151">
        <v>4000</v>
      </c>
      <c r="K44" s="152">
        <v>4000</v>
      </c>
    </row>
    <row r="45" spans="1:11" ht="15.6" x14ac:dyDescent="0.3">
      <c r="A45" s="26"/>
      <c r="B45" s="31"/>
      <c r="C45" s="31"/>
      <c r="D45" s="31"/>
      <c r="E45" s="31"/>
      <c r="F45" s="31"/>
      <c r="G45" s="26"/>
      <c r="H45" s="26"/>
      <c r="I45" s="26"/>
      <c r="J45" s="26"/>
      <c r="K45" s="26"/>
    </row>
    <row r="46" spans="1:11" ht="16.2" thickBot="1" x14ac:dyDescent="0.35">
      <c r="A46" s="26"/>
      <c r="B46" s="32"/>
      <c r="C46" s="32"/>
      <c r="D46" s="32"/>
      <c r="E46" s="32"/>
      <c r="F46" s="32"/>
      <c r="G46" s="14"/>
      <c r="H46" s="14"/>
      <c r="I46" s="14"/>
      <c r="J46" s="14"/>
      <c r="K46" s="27"/>
    </row>
    <row r="47" spans="1:11" ht="54" customHeight="1" x14ac:dyDescent="0.3">
      <c r="A47" s="26"/>
      <c r="B47" s="240" t="s">
        <v>8</v>
      </c>
      <c r="C47" s="241"/>
      <c r="D47" s="241"/>
      <c r="E47" s="241"/>
      <c r="F47" s="242"/>
      <c r="G47" s="61" t="s">
        <v>18</v>
      </c>
      <c r="H47" s="61" t="s">
        <v>42</v>
      </c>
      <c r="I47" s="61" t="s">
        <v>191</v>
      </c>
      <c r="J47" s="61" t="s">
        <v>192</v>
      </c>
      <c r="K47" s="125" t="s">
        <v>193</v>
      </c>
    </row>
    <row r="48" spans="1:11" ht="16.2" thickBot="1" x14ac:dyDescent="0.35">
      <c r="A48" s="26"/>
      <c r="B48" s="237">
        <v>1</v>
      </c>
      <c r="C48" s="238"/>
      <c r="D48" s="238"/>
      <c r="E48" s="238"/>
      <c r="F48" s="239"/>
      <c r="G48" s="72">
        <v>2</v>
      </c>
      <c r="H48" s="72">
        <v>5</v>
      </c>
      <c r="I48" s="72"/>
      <c r="J48" s="72"/>
      <c r="K48" s="132">
        <v>6</v>
      </c>
    </row>
    <row r="49" spans="1:11" ht="15.6" x14ac:dyDescent="0.3">
      <c r="A49" s="26"/>
      <c r="B49" s="69"/>
      <c r="C49" s="70"/>
      <c r="D49" s="70"/>
      <c r="E49" s="70"/>
      <c r="F49" s="71" t="s">
        <v>32</v>
      </c>
      <c r="G49" s="139">
        <f>SUM(G50,G93)</f>
        <v>635421.78999999992</v>
      </c>
      <c r="H49" s="139">
        <f t="shared" ref="H49:K49" si="17">SUM(H50,H93)</f>
        <v>960160</v>
      </c>
      <c r="I49" s="139">
        <f t="shared" si="17"/>
        <v>1081515</v>
      </c>
      <c r="J49" s="139">
        <f t="shared" si="17"/>
        <v>1050361</v>
      </c>
      <c r="K49" s="140">
        <f t="shared" si="17"/>
        <v>1046558</v>
      </c>
    </row>
    <row r="50" spans="1:11" ht="15.6" x14ac:dyDescent="0.3">
      <c r="A50" s="26"/>
      <c r="B50" s="62">
        <v>3</v>
      </c>
      <c r="C50" s="51"/>
      <c r="D50" s="51"/>
      <c r="E50" s="51"/>
      <c r="F50" s="52" t="s">
        <v>4</v>
      </c>
      <c r="G50" s="141">
        <f>SUM(G51,G58,G87,G90)</f>
        <v>572304.61999999988</v>
      </c>
      <c r="H50" s="141">
        <f t="shared" ref="H50:K50" si="18">SUM(H51,H58,H87,H90)</f>
        <v>839418</v>
      </c>
      <c r="I50" s="141">
        <f t="shared" si="18"/>
        <v>990915</v>
      </c>
      <c r="J50" s="141">
        <f t="shared" si="18"/>
        <v>982327</v>
      </c>
      <c r="K50" s="142">
        <f t="shared" si="18"/>
        <v>980044</v>
      </c>
    </row>
    <row r="51" spans="1:11" ht="15.6" x14ac:dyDescent="0.3">
      <c r="A51" s="26"/>
      <c r="B51" s="63"/>
      <c r="C51" s="53">
        <v>31</v>
      </c>
      <c r="D51" s="53"/>
      <c r="E51" s="53"/>
      <c r="F51" s="54" t="s">
        <v>5</v>
      </c>
      <c r="G51" s="110">
        <f>SUM(G52,G54,G56)</f>
        <v>254495.88</v>
      </c>
      <c r="H51" s="110">
        <f t="shared" ref="H51:K51" si="19">SUM(H52,H54,H56)</f>
        <v>359230</v>
      </c>
      <c r="I51" s="110">
        <f t="shared" si="19"/>
        <v>463115</v>
      </c>
      <c r="J51" s="110">
        <f t="shared" si="19"/>
        <v>469441</v>
      </c>
      <c r="K51" s="143">
        <f t="shared" si="19"/>
        <v>467668</v>
      </c>
    </row>
    <row r="52" spans="1:11" ht="15.6" x14ac:dyDescent="0.3">
      <c r="A52" s="26"/>
      <c r="B52" s="64"/>
      <c r="C52" s="55"/>
      <c r="D52" s="55">
        <v>311</v>
      </c>
      <c r="E52" s="55"/>
      <c r="F52" s="77" t="s">
        <v>27</v>
      </c>
      <c r="G52" s="144">
        <f>SUM(G53)</f>
        <v>210201.16</v>
      </c>
      <c r="H52" s="144">
        <f t="shared" ref="H52:K52" si="20">SUM(H53)</f>
        <v>296390</v>
      </c>
      <c r="I52" s="144">
        <f t="shared" si="20"/>
        <v>378640</v>
      </c>
      <c r="J52" s="144">
        <f t="shared" si="20"/>
        <v>384070</v>
      </c>
      <c r="K52" s="145">
        <f t="shared" si="20"/>
        <v>382548</v>
      </c>
    </row>
    <row r="53" spans="1:11" ht="15.6" x14ac:dyDescent="0.3">
      <c r="A53" s="26"/>
      <c r="B53" s="65"/>
      <c r="C53" s="34"/>
      <c r="D53" s="34"/>
      <c r="E53" s="34">
        <v>3111</v>
      </c>
      <c r="F53" s="29" t="s">
        <v>28</v>
      </c>
      <c r="G53" s="111">
        <v>210201.16</v>
      </c>
      <c r="H53" s="111">
        <v>296390</v>
      </c>
      <c r="I53" s="111">
        <v>378640</v>
      </c>
      <c r="J53" s="111">
        <v>384070</v>
      </c>
      <c r="K53" s="133">
        <v>382548</v>
      </c>
    </row>
    <row r="54" spans="1:11" ht="15.6" x14ac:dyDescent="0.3">
      <c r="A54" s="26"/>
      <c r="B54" s="68"/>
      <c r="C54" s="60"/>
      <c r="D54" s="55" t="s">
        <v>70</v>
      </c>
      <c r="E54" s="55"/>
      <c r="F54" s="77" t="s">
        <v>71</v>
      </c>
      <c r="G54" s="144">
        <f>SUM(G55)</f>
        <v>9611.5400000000009</v>
      </c>
      <c r="H54" s="144">
        <f t="shared" ref="H54:K54" si="21">SUM(H55)</f>
        <v>13936</v>
      </c>
      <c r="I54" s="144">
        <f t="shared" si="21"/>
        <v>22000</v>
      </c>
      <c r="J54" s="144">
        <f t="shared" si="21"/>
        <v>22000</v>
      </c>
      <c r="K54" s="145">
        <f t="shared" si="21"/>
        <v>22000</v>
      </c>
    </row>
    <row r="55" spans="1:11" ht="15.6" x14ac:dyDescent="0.3">
      <c r="A55" s="26"/>
      <c r="B55" s="65"/>
      <c r="C55" s="34"/>
      <c r="D55" s="34"/>
      <c r="E55" s="34">
        <v>3121</v>
      </c>
      <c r="F55" s="29" t="s">
        <v>71</v>
      </c>
      <c r="G55" s="111">
        <v>9611.5400000000009</v>
      </c>
      <c r="H55" s="111">
        <v>13936</v>
      </c>
      <c r="I55" s="111">
        <v>22000</v>
      </c>
      <c r="J55" s="111">
        <v>22000</v>
      </c>
      <c r="K55" s="133">
        <v>22000</v>
      </c>
    </row>
    <row r="56" spans="1:11" ht="15.6" x14ac:dyDescent="0.3">
      <c r="A56" s="26"/>
      <c r="B56" s="68"/>
      <c r="C56" s="60"/>
      <c r="D56" s="55">
        <v>313</v>
      </c>
      <c r="E56" s="55"/>
      <c r="F56" s="77" t="s">
        <v>72</v>
      </c>
      <c r="G56" s="144">
        <f>SUM(G57)</f>
        <v>34683.18</v>
      </c>
      <c r="H56" s="144">
        <f t="shared" ref="H56:K56" si="22">SUM(H57)</f>
        <v>48904</v>
      </c>
      <c r="I56" s="144">
        <f t="shared" si="22"/>
        <v>62475</v>
      </c>
      <c r="J56" s="144">
        <f t="shared" si="22"/>
        <v>63371</v>
      </c>
      <c r="K56" s="145">
        <f t="shared" si="22"/>
        <v>63120</v>
      </c>
    </row>
    <row r="57" spans="1:11" ht="15.6" x14ac:dyDescent="0.3">
      <c r="A57" s="26"/>
      <c r="B57" s="65"/>
      <c r="C57" s="34"/>
      <c r="D57" s="34"/>
      <c r="E57" s="34">
        <v>3132</v>
      </c>
      <c r="F57" s="29" t="s">
        <v>73</v>
      </c>
      <c r="G57" s="111">
        <v>34683.18</v>
      </c>
      <c r="H57" s="111">
        <v>48904</v>
      </c>
      <c r="I57" s="111">
        <v>62475</v>
      </c>
      <c r="J57" s="111">
        <v>63371</v>
      </c>
      <c r="K57" s="133">
        <v>63120</v>
      </c>
    </row>
    <row r="58" spans="1:11" ht="15.6" x14ac:dyDescent="0.3">
      <c r="A58" s="26"/>
      <c r="B58" s="67"/>
      <c r="C58" s="57">
        <v>32</v>
      </c>
      <c r="D58" s="57"/>
      <c r="E58" s="57"/>
      <c r="F58" s="75" t="s">
        <v>11</v>
      </c>
      <c r="G58" s="110">
        <f>SUM(G59,G63,G70,G80)</f>
        <v>314948.58999999997</v>
      </c>
      <c r="H58" s="110">
        <f t="shared" ref="H58:K58" si="23">SUM(H59,H63,H70,H80)</f>
        <v>477002</v>
      </c>
      <c r="I58" s="110">
        <f t="shared" si="23"/>
        <v>524500</v>
      </c>
      <c r="J58" s="110">
        <f t="shared" si="23"/>
        <v>509586</v>
      </c>
      <c r="K58" s="143">
        <f t="shared" si="23"/>
        <v>509076</v>
      </c>
    </row>
    <row r="59" spans="1:11" ht="15.6" x14ac:dyDescent="0.3">
      <c r="A59" s="26"/>
      <c r="B59" s="68"/>
      <c r="C59" s="60"/>
      <c r="D59" s="55">
        <v>321</v>
      </c>
      <c r="E59" s="55"/>
      <c r="F59" s="77" t="s">
        <v>29</v>
      </c>
      <c r="G59" s="144">
        <f>SUM(G60:G62)</f>
        <v>39898.770000000004</v>
      </c>
      <c r="H59" s="144">
        <f t="shared" ref="H59:K59" si="24">SUM(H60:H62)</f>
        <v>65105</v>
      </c>
      <c r="I59" s="144">
        <f t="shared" si="24"/>
        <v>58100</v>
      </c>
      <c r="J59" s="144">
        <f t="shared" si="24"/>
        <v>61100</v>
      </c>
      <c r="K59" s="145">
        <f t="shared" si="24"/>
        <v>61100</v>
      </c>
    </row>
    <row r="60" spans="1:11" ht="15.6" x14ac:dyDescent="0.3">
      <c r="A60" s="26"/>
      <c r="B60" s="65"/>
      <c r="C60" s="34"/>
      <c r="D60" s="34"/>
      <c r="E60" s="34">
        <v>3211</v>
      </c>
      <c r="F60" s="29" t="s">
        <v>30</v>
      </c>
      <c r="G60" s="111">
        <v>7300.98</v>
      </c>
      <c r="H60" s="111">
        <v>8963</v>
      </c>
      <c r="I60" s="111">
        <v>8700</v>
      </c>
      <c r="J60" s="111">
        <v>10700</v>
      </c>
      <c r="K60" s="133">
        <v>10700</v>
      </c>
    </row>
    <row r="61" spans="1:11" ht="31.2" x14ac:dyDescent="0.3">
      <c r="A61" s="26"/>
      <c r="B61" s="65"/>
      <c r="C61" s="34"/>
      <c r="D61" s="34"/>
      <c r="E61" s="34">
        <v>3212</v>
      </c>
      <c r="F61" s="30" t="s">
        <v>74</v>
      </c>
      <c r="G61" s="111">
        <v>26529.27</v>
      </c>
      <c r="H61" s="111">
        <v>45524</v>
      </c>
      <c r="I61" s="111">
        <v>41400</v>
      </c>
      <c r="J61" s="111">
        <v>41400</v>
      </c>
      <c r="K61" s="133">
        <v>41400</v>
      </c>
    </row>
    <row r="62" spans="1:11" ht="15.6" x14ac:dyDescent="0.3">
      <c r="A62" s="26"/>
      <c r="B62" s="65"/>
      <c r="C62" s="34"/>
      <c r="D62" s="34"/>
      <c r="E62" s="34">
        <v>3213</v>
      </c>
      <c r="F62" s="29" t="s">
        <v>75</v>
      </c>
      <c r="G62" s="111">
        <v>6068.52</v>
      </c>
      <c r="H62" s="111">
        <v>10618</v>
      </c>
      <c r="I62" s="111">
        <v>8000</v>
      </c>
      <c r="J62" s="111">
        <v>9000</v>
      </c>
      <c r="K62" s="133">
        <v>9000</v>
      </c>
    </row>
    <row r="63" spans="1:11" ht="15.6" x14ac:dyDescent="0.3">
      <c r="A63" s="26"/>
      <c r="B63" s="68"/>
      <c r="C63" s="60"/>
      <c r="D63" s="55">
        <v>322</v>
      </c>
      <c r="E63" s="55"/>
      <c r="F63" s="77" t="s">
        <v>76</v>
      </c>
      <c r="G63" s="144">
        <f>SUM(G64:G69)</f>
        <v>102766.54000000001</v>
      </c>
      <c r="H63" s="144">
        <f t="shared" ref="H63:K63" si="25">SUM(H64:H69)</f>
        <v>119124</v>
      </c>
      <c r="I63" s="144">
        <f t="shared" si="25"/>
        <v>121600</v>
      </c>
      <c r="J63" s="144">
        <f t="shared" si="25"/>
        <v>121000</v>
      </c>
      <c r="K63" s="145">
        <f t="shared" si="25"/>
        <v>120290</v>
      </c>
    </row>
    <row r="64" spans="1:11" ht="15.6" x14ac:dyDescent="0.3">
      <c r="A64" s="26"/>
      <c r="B64" s="65"/>
      <c r="C64" s="34"/>
      <c r="D64" s="34"/>
      <c r="E64" s="34">
        <v>3221</v>
      </c>
      <c r="F64" s="29" t="s">
        <v>77</v>
      </c>
      <c r="G64" s="111">
        <v>12220.73</v>
      </c>
      <c r="H64" s="111">
        <v>16617</v>
      </c>
      <c r="I64" s="111">
        <v>22700</v>
      </c>
      <c r="J64" s="111">
        <v>23000</v>
      </c>
      <c r="K64" s="133">
        <v>23000</v>
      </c>
    </row>
    <row r="65" spans="1:11" ht="15.6" x14ac:dyDescent="0.3">
      <c r="A65" s="26"/>
      <c r="B65" s="65"/>
      <c r="C65" s="34"/>
      <c r="D65" s="34"/>
      <c r="E65" s="34">
        <v>3222</v>
      </c>
      <c r="F65" s="29" t="s">
        <v>110</v>
      </c>
      <c r="G65" s="111">
        <v>35739.96</v>
      </c>
      <c r="H65" s="111">
        <v>17000</v>
      </c>
      <c r="I65" s="111">
        <v>20000</v>
      </c>
      <c r="J65" s="111">
        <v>20000</v>
      </c>
      <c r="K65" s="133">
        <v>20000</v>
      </c>
    </row>
    <row r="66" spans="1:11" ht="15.6" x14ac:dyDescent="0.3">
      <c r="A66" s="26"/>
      <c r="B66" s="65"/>
      <c r="C66" s="34"/>
      <c r="D66" s="34"/>
      <c r="E66" s="34">
        <v>3223</v>
      </c>
      <c r="F66" s="29" t="s">
        <v>78</v>
      </c>
      <c r="G66" s="111">
        <v>34651.879999999997</v>
      </c>
      <c r="H66" s="111">
        <v>50317</v>
      </c>
      <c r="I66" s="111">
        <v>41350</v>
      </c>
      <c r="J66" s="111">
        <v>41500</v>
      </c>
      <c r="K66" s="133">
        <v>41500</v>
      </c>
    </row>
    <row r="67" spans="1:11" ht="31.2" x14ac:dyDescent="0.3">
      <c r="A67" s="26"/>
      <c r="B67" s="65"/>
      <c r="C67" s="34"/>
      <c r="D67" s="34"/>
      <c r="E67" s="34">
        <v>3224</v>
      </c>
      <c r="F67" s="30" t="s">
        <v>79</v>
      </c>
      <c r="G67" s="111">
        <v>3703.4</v>
      </c>
      <c r="H67" s="111">
        <v>10627</v>
      </c>
      <c r="I67" s="111">
        <v>12550</v>
      </c>
      <c r="J67" s="111">
        <v>12000</v>
      </c>
      <c r="K67" s="133">
        <v>11500</v>
      </c>
    </row>
    <row r="68" spans="1:11" ht="15.6" x14ac:dyDescent="0.3">
      <c r="A68" s="26"/>
      <c r="B68" s="65"/>
      <c r="C68" s="34"/>
      <c r="D68" s="34"/>
      <c r="E68" s="34">
        <v>3225</v>
      </c>
      <c r="F68" s="29" t="s">
        <v>80</v>
      </c>
      <c r="G68" s="111">
        <v>7250.02</v>
      </c>
      <c r="H68" s="111">
        <v>11118</v>
      </c>
      <c r="I68" s="111">
        <v>12500</v>
      </c>
      <c r="J68" s="111">
        <v>14000</v>
      </c>
      <c r="K68" s="133">
        <v>13500</v>
      </c>
    </row>
    <row r="69" spans="1:11" ht="15.6" x14ac:dyDescent="0.3">
      <c r="A69" s="26"/>
      <c r="B69" s="65"/>
      <c r="C69" s="34"/>
      <c r="D69" s="34"/>
      <c r="E69" s="34">
        <v>3227</v>
      </c>
      <c r="F69" s="29" t="s">
        <v>81</v>
      </c>
      <c r="G69" s="111">
        <v>9200.5499999999993</v>
      </c>
      <c r="H69" s="111">
        <v>13445</v>
      </c>
      <c r="I69" s="111">
        <v>12500</v>
      </c>
      <c r="J69" s="111">
        <v>10500</v>
      </c>
      <c r="K69" s="133">
        <v>10790</v>
      </c>
    </row>
    <row r="70" spans="1:11" ht="15.6" x14ac:dyDescent="0.3">
      <c r="A70" s="26"/>
      <c r="B70" s="68"/>
      <c r="C70" s="60"/>
      <c r="D70" s="55">
        <v>323</v>
      </c>
      <c r="E70" s="55"/>
      <c r="F70" s="77" t="s">
        <v>82</v>
      </c>
      <c r="G70" s="144">
        <f>SUM(G71:G79)</f>
        <v>154843.12</v>
      </c>
      <c r="H70" s="144">
        <f t="shared" ref="H70:K70" si="26">SUM(H71:H79)</f>
        <v>270451</v>
      </c>
      <c r="I70" s="144">
        <f t="shared" si="26"/>
        <v>319700</v>
      </c>
      <c r="J70" s="144">
        <f t="shared" si="26"/>
        <v>301386</v>
      </c>
      <c r="K70" s="145">
        <f t="shared" si="26"/>
        <v>301586</v>
      </c>
    </row>
    <row r="71" spans="1:11" ht="15.6" x14ac:dyDescent="0.3">
      <c r="A71" s="26"/>
      <c r="B71" s="65"/>
      <c r="C71" s="34"/>
      <c r="D71" s="34"/>
      <c r="E71" s="34">
        <v>3231</v>
      </c>
      <c r="F71" s="29" t="s">
        <v>83</v>
      </c>
      <c r="G71" s="111">
        <v>15838.68</v>
      </c>
      <c r="H71" s="111">
        <v>18361</v>
      </c>
      <c r="I71" s="111">
        <v>28500</v>
      </c>
      <c r="J71" s="111">
        <v>29086</v>
      </c>
      <c r="K71" s="133">
        <v>29086</v>
      </c>
    </row>
    <row r="72" spans="1:11" ht="15.6" x14ac:dyDescent="0.3">
      <c r="A72" s="26"/>
      <c r="B72" s="65"/>
      <c r="C72" s="34"/>
      <c r="D72" s="34"/>
      <c r="E72" s="34">
        <v>3232</v>
      </c>
      <c r="F72" s="29" t="s">
        <v>84</v>
      </c>
      <c r="G72" s="111">
        <v>39723.03</v>
      </c>
      <c r="H72" s="111">
        <v>66717</v>
      </c>
      <c r="I72" s="111">
        <v>61000</v>
      </c>
      <c r="J72" s="111">
        <v>64000</v>
      </c>
      <c r="K72" s="133">
        <v>64000</v>
      </c>
    </row>
    <row r="73" spans="1:11" ht="15.6" x14ac:dyDescent="0.3">
      <c r="A73" s="26"/>
      <c r="B73" s="65"/>
      <c r="C73" s="34"/>
      <c r="D73" s="34"/>
      <c r="E73" s="34">
        <v>3233</v>
      </c>
      <c r="F73" s="29" t="s">
        <v>85</v>
      </c>
      <c r="G73" s="111">
        <v>38048.06</v>
      </c>
      <c r="H73" s="111">
        <v>42940</v>
      </c>
      <c r="I73" s="111">
        <v>59200</v>
      </c>
      <c r="J73" s="111">
        <v>65800</v>
      </c>
      <c r="K73" s="133">
        <v>65800</v>
      </c>
    </row>
    <row r="74" spans="1:11" ht="15.6" x14ac:dyDescent="0.3">
      <c r="A74" s="26"/>
      <c r="B74" s="65"/>
      <c r="C74" s="34"/>
      <c r="D74" s="34"/>
      <c r="E74" s="34">
        <v>3234</v>
      </c>
      <c r="F74" s="29" t="s">
        <v>86</v>
      </c>
      <c r="G74" s="111">
        <v>9200.1299999999992</v>
      </c>
      <c r="H74" s="111">
        <v>12463</v>
      </c>
      <c r="I74" s="111">
        <v>13600</v>
      </c>
      <c r="J74" s="111">
        <v>13600</v>
      </c>
      <c r="K74" s="133">
        <v>13600</v>
      </c>
    </row>
    <row r="75" spans="1:11" ht="15.6" x14ac:dyDescent="0.3">
      <c r="A75" s="26"/>
      <c r="B75" s="65"/>
      <c r="C75" s="34"/>
      <c r="D75" s="34"/>
      <c r="E75" s="34">
        <v>3235</v>
      </c>
      <c r="F75" s="29" t="s">
        <v>87</v>
      </c>
      <c r="G75" s="111">
        <v>3185.35</v>
      </c>
      <c r="H75" s="111">
        <v>4218</v>
      </c>
      <c r="I75" s="111">
        <v>3800</v>
      </c>
      <c r="J75" s="111">
        <v>3800</v>
      </c>
      <c r="K75" s="133">
        <v>3800</v>
      </c>
    </row>
    <row r="76" spans="1:11" ht="15.6" x14ac:dyDescent="0.3">
      <c r="A76" s="26"/>
      <c r="B76" s="65"/>
      <c r="C76" s="34"/>
      <c r="D76" s="34"/>
      <c r="E76" s="34">
        <v>3236</v>
      </c>
      <c r="F76" s="29" t="s">
        <v>88</v>
      </c>
      <c r="G76" s="111">
        <v>464.54</v>
      </c>
      <c r="H76" s="111">
        <v>2629</v>
      </c>
      <c r="I76" s="111">
        <v>4300</v>
      </c>
      <c r="J76" s="111">
        <v>1800</v>
      </c>
      <c r="K76" s="133">
        <v>2000</v>
      </c>
    </row>
    <row r="77" spans="1:11" ht="15.6" x14ac:dyDescent="0.3">
      <c r="A77" s="26"/>
      <c r="B77" s="65"/>
      <c r="C77" s="34"/>
      <c r="D77" s="34"/>
      <c r="E77" s="34">
        <v>3237</v>
      </c>
      <c r="F77" s="29" t="s">
        <v>89</v>
      </c>
      <c r="G77" s="111">
        <v>25155.3</v>
      </c>
      <c r="H77" s="111">
        <v>77961</v>
      </c>
      <c r="I77" s="111">
        <v>111900</v>
      </c>
      <c r="J77" s="111">
        <v>86900</v>
      </c>
      <c r="K77" s="133">
        <v>86900</v>
      </c>
    </row>
    <row r="78" spans="1:11" ht="15.6" x14ac:dyDescent="0.3">
      <c r="A78" s="26"/>
      <c r="B78" s="65"/>
      <c r="C78" s="34"/>
      <c r="D78" s="34"/>
      <c r="E78" s="34">
        <v>3238</v>
      </c>
      <c r="F78" s="29" t="s">
        <v>90</v>
      </c>
      <c r="G78" s="111">
        <v>9292.1299999999992</v>
      </c>
      <c r="H78" s="111">
        <v>13627</v>
      </c>
      <c r="I78" s="111">
        <v>13000</v>
      </c>
      <c r="J78" s="111">
        <v>14000</v>
      </c>
      <c r="K78" s="133">
        <v>14000</v>
      </c>
    </row>
    <row r="79" spans="1:11" ht="15.6" x14ac:dyDescent="0.3">
      <c r="A79" s="26"/>
      <c r="B79" s="65"/>
      <c r="C79" s="34"/>
      <c r="D79" s="34"/>
      <c r="E79" s="34">
        <v>3239</v>
      </c>
      <c r="F79" s="29" t="s">
        <v>91</v>
      </c>
      <c r="G79" s="111">
        <v>13935.9</v>
      </c>
      <c r="H79" s="111">
        <v>31535</v>
      </c>
      <c r="I79" s="111">
        <v>24400</v>
      </c>
      <c r="J79" s="111">
        <v>22400</v>
      </c>
      <c r="K79" s="133">
        <v>22400</v>
      </c>
    </row>
    <row r="80" spans="1:11" ht="15.6" x14ac:dyDescent="0.3">
      <c r="A80" s="26"/>
      <c r="B80" s="68"/>
      <c r="C80" s="60"/>
      <c r="D80" s="55">
        <v>329</v>
      </c>
      <c r="E80" s="55"/>
      <c r="F80" s="77" t="s">
        <v>92</v>
      </c>
      <c r="G80" s="144">
        <f>SUM(G81:G86)</f>
        <v>17440.159999999996</v>
      </c>
      <c r="H80" s="144">
        <f t="shared" ref="H80:K80" si="27">SUM(H81:H86)</f>
        <v>22322</v>
      </c>
      <c r="I80" s="144">
        <f t="shared" si="27"/>
        <v>25100</v>
      </c>
      <c r="J80" s="144">
        <f t="shared" si="27"/>
        <v>26100</v>
      </c>
      <c r="K80" s="145">
        <f t="shared" si="27"/>
        <v>26100</v>
      </c>
    </row>
    <row r="81" spans="1:11" ht="31.2" x14ac:dyDescent="0.3">
      <c r="A81" s="26"/>
      <c r="B81" s="65"/>
      <c r="C81" s="34"/>
      <c r="D81" s="34"/>
      <c r="E81" s="34">
        <v>3291</v>
      </c>
      <c r="F81" s="30" t="s">
        <v>93</v>
      </c>
      <c r="G81" s="111">
        <v>3583.52</v>
      </c>
      <c r="H81" s="111">
        <v>4645</v>
      </c>
      <c r="I81" s="111">
        <v>5300</v>
      </c>
      <c r="J81" s="111">
        <v>5300</v>
      </c>
      <c r="K81" s="133">
        <v>5300</v>
      </c>
    </row>
    <row r="82" spans="1:11" ht="15.6" x14ac:dyDescent="0.3">
      <c r="A82" s="26"/>
      <c r="B82" s="65"/>
      <c r="C82" s="34"/>
      <c r="D82" s="34"/>
      <c r="E82" s="34">
        <v>3292</v>
      </c>
      <c r="F82" s="29" t="s">
        <v>94</v>
      </c>
      <c r="G82" s="111">
        <v>5574.36</v>
      </c>
      <c r="H82" s="111">
        <v>5973</v>
      </c>
      <c r="I82" s="111">
        <v>10000</v>
      </c>
      <c r="J82" s="111">
        <v>10000</v>
      </c>
      <c r="K82" s="133">
        <v>10000</v>
      </c>
    </row>
    <row r="83" spans="1:11" ht="15.6" x14ac:dyDescent="0.3">
      <c r="A83" s="26"/>
      <c r="B83" s="65"/>
      <c r="C83" s="34"/>
      <c r="D83" s="34"/>
      <c r="E83" s="34">
        <v>3293</v>
      </c>
      <c r="F83" s="29" t="s">
        <v>111</v>
      </c>
      <c r="G83" s="111">
        <v>7108.99</v>
      </c>
      <c r="H83" s="111">
        <v>5800</v>
      </c>
      <c r="I83" s="111">
        <v>5000</v>
      </c>
      <c r="J83" s="111">
        <v>6000</v>
      </c>
      <c r="K83" s="133">
        <v>6000</v>
      </c>
    </row>
    <row r="84" spans="1:11" ht="15.6" x14ac:dyDescent="0.3">
      <c r="A84" s="26"/>
      <c r="B84" s="65"/>
      <c r="C84" s="34"/>
      <c r="D84" s="34"/>
      <c r="E84" s="34">
        <v>3294</v>
      </c>
      <c r="F84" s="29" t="s">
        <v>95</v>
      </c>
      <c r="G84" s="111">
        <v>597.26</v>
      </c>
      <c r="H84" s="111">
        <v>597</v>
      </c>
      <c r="I84" s="111">
        <v>850</v>
      </c>
      <c r="J84" s="111">
        <v>850</v>
      </c>
      <c r="K84" s="133">
        <v>850</v>
      </c>
    </row>
    <row r="85" spans="1:11" ht="15.6" x14ac:dyDescent="0.3">
      <c r="A85" s="26"/>
      <c r="B85" s="65"/>
      <c r="C85" s="34"/>
      <c r="D85" s="34"/>
      <c r="E85" s="34">
        <v>3295</v>
      </c>
      <c r="F85" s="29" t="s">
        <v>96</v>
      </c>
      <c r="G85" s="111">
        <v>509.66</v>
      </c>
      <c r="H85" s="111">
        <v>531</v>
      </c>
      <c r="I85" s="111">
        <v>550</v>
      </c>
      <c r="J85" s="111">
        <v>550</v>
      </c>
      <c r="K85" s="133">
        <v>550</v>
      </c>
    </row>
    <row r="86" spans="1:11" ht="15.6" x14ac:dyDescent="0.3">
      <c r="A86" s="26"/>
      <c r="B86" s="65"/>
      <c r="C86" s="34"/>
      <c r="D86" s="34"/>
      <c r="E86" s="34">
        <v>3299</v>
      </c>
      <c r="F86" s="29" t="s">
        <v>92</v>
      </c>
      <c r="G86" s="111">
        <v>66.37</v>
      </c>
      <c r="H86" s="111">
        <v>4776</v>
      </c>
      <c r="I86" s="111">
        <v>3400</v>
      </c>
      <c r="J86" s="111">
        <v>3400</v>
      </c>
      <c r="K86" s="133">
        <v>3400</v>
      </c>
    </row>
    <row r="87" spans="1:11" ht="15.6" x14ac:dyDescent="0.3">
      <c r="A87" s="26"/>
      <c r="B87" s="67"/>
      <c r="C87" s="57">
        <v>34</v>
      </c>
      <c r="D87" s="57"/>
      <c r="E87" s="57"/>
      <c r="F87" s="75" t="s">
        <v>97</v>
      </c>
      <c r="G87" s="110">
        <f>SUM(G88)</f>
        <v>2123.5700000000002</v>
      </c>
      <c r="H87" s="110">
        <f t="shared" ref="H87:K87" si="28">SUM(H88)</f>
        <v>2124</v>
      </c>
      <c r="I87" s="110">
        <f t="shared" si="28"/>
        <v>2200</v>
      </c>
      <c r="J87" s="110">
        <f t="shared" si="28"/>
        <v>2200</v>
      </c>
      <c r="K87" s="143">
        <f t="shared" si="28"/>
        <v>2200</v>
      </c>
    </row>
    <row r="88" spans="1:11" ht="15.6" x14ac:dyDescent="0.3">
      <c r="A88" s="26"/>
      <c r="B88" s="68"/>
      <c r="C88" s="60"/>
      <c r="D88" s="55">
        <v>343</v>
      </c>
      <c r="E88" s="55"/>
      <c r="F88" s="77" t="s">
        <v>98</v>
      </c>
      <c r="G88" s="144">
        <f>SUM(G89)</f>
        <v>2123.5700000000002</v>
      </c>
      <c r="H88" s="144">
        <f t="shared" ref="H88:K88" si="29">SUM(H89)</f>
        <v>2124</v>
      </c>
      <c r="I88" s="144">
        <f t="shared" si="29"/>
        <v>2200</v>
      </c>
      <c r="J88" s="144">
        <f t="shared" si="29"/>
        <v>2200</v>
      </c>
      <c r="K88" s="145">
        <f t="shared" si="29"/>
        <v>2200</v>
      </c>
    </row>
    <row r="89" spans="1:11" ht="15.6" x14ac:dyDescent="0.3">
      <c r="A89" s="26"/>
      <c r="B89" s="65"/>
      <c r="C89" s="34"/>
      <c r="D89" s="34"/>
      <c r="E89" s="34">
        <v>3431</v>
      </c>
      <c r="F89" s="29" t="s">
        <v>99</v>
      </c>
      <c r="G89" s="111">
        <v>2123.5700000000002</v>
      </c>
      <c r="H89" s="111">
        <v>2124</v>
      </c>
      <c r="I89" s="111">
        <v>2200</v>
      </c>
      <c r="J89" s="111">
        <v>2200</v>
      </c>
      <c r="K89" s="133">
        <v>2200</v>
      </c>
    </row>
    <row r="90" spans="1:11" ht="31.2" x14ac:dyDescent="0.3">
      <c r="A90" s="26"/>
      <c r="B90" s="67"/>
      <c r="C90" s="57">
        <v>36</v>
      </c>
      <c r="D90" s="57"/>
      <c r="E90" s="57"/>
      <c r="F90" s="58" t="s">
        <v>112</v>
      </c>
      <c r="G90" s="110">
        <f>SUM(G91)</f>
        <v>736.58</v>
      </c>
      <c r="H90" s="110">
        <f t="shared" ref="H90:K90" si="30">SUM(H91)</f>
        <v>1062</v>
      </c>
      <c r="I90" s="110">
        <f t="shared" si="30"/>
        <v>1100</v>
      </c>
      <c r="J90" s="110">
        <f t="shared" si="30"/>
        <v>1100</v>
      </c>
      <c r="K90" s="143">
        <f t="shared" si="30"/>
        <v>1100</v>
      </c>
    </row>
    <row r="91" spans="1:11" ht="31.2" x14ac:dyDescent="0.3">
      <c r="A91" s="26"/>
      <c r="B91" s="68"/>
      <c r="C91" s="60"/>
      <c r="D91" s="55">
        <v>369</v>
      </c>
      <c r="E91" s="55"/>
      <c r="F91" s="56" t="s">
        <v>48</v>
      </c>
      <c r="G91" s="144">
        <f>SUM(G92)</f>
        <v>736.58</v>
      </c>
      <c r="H91" s="144">
        <f t="shared" ref="H91:K91" si="31">SUM(H92)</f>
        <v>1062</v>
      </c>
      <c r="I91" s="144">
        <f t="shared" si="31"/>
        <v>1100</v>
      </c>
      <c r="J91" s="144">
        <f t="shared" si="31"/>
        <v>1100</v>
      </c>
      <c r="K91" s="145">
        <f t="shared" si="31"/>
        <v>1100</v>
      </c>
    </row>
    <row r="92" spans="1:11" ht="31.2" x14ac:dyDescent="0.3">
      <c r="A92" s="26"/>
      <c r="B92" s="65"/>
      <c r="C92" s="34"/>
      <c r="D92" s="34"/>
      <c r="E92" s="34">
        <v>3691</v>
      </c>
      <c r="F92" s="30" t="s">
        <v>49</v>
      </c>
      <c r="G92" s="111">
        <v>736.58</v>
      </c>
      <c r="H92" s="111">
        <v>1062</v>
      </c>
      <c r="I92" s="111">
        <v>1100</v>
      </c>
      <c r="J92" s="111">
        <v>1100</v>
      </c>
      <c r="K92" s="133">
        <v>1100</v>
      </c>
    </row>
    <row r="93" spans="1:11" ht="15.6" x14ac:dyDescent="0.3">
      <c r="A93" s="26"/>
      <c r="B93" s="80">
        <v>4</v>
      </c>
      <c r="C93" s="73"/>
      <c r="D93" s="73"/>
      <c r="E93" s="73"/>
      <c r="F93" s="74" t="s">
        <v>6</v>
      </c>
      <c r="G93" s="141">
        <f>SUM(G94,G97)</f>
        <v>63117.17</v>
      </c>
      <c r="H93" s="141">
        <f t="shared" ref="H93:K93" si="32">SUM(H94,H97)</f>
        <v>120742</v>
      </c>
      <c r="I93" s="141">
        <f t="shared" si="32"/>
        <v>90600</v>
      </c>
      <c r="J93" s="141">
        <f t="shared" si="32"/>
        <v>68034</v>
      </c>
      <c r="K93" s="142">
        <f t="shared" si="32"/>
        <v>66514</v>
      </c>
    </row>
    <row r="94" spans="1:11" ht="31.2" x14ac:dyDescent="0.3">
      <c r="A94" s="26"/>
      <c r="B94" s="63"/>
      <c r="C94" s="53">
        <v>41</v>
      </c>
      <c r="D94" s="53"/>
      <c r="E94" s="53"/>
      <c r="F94" s="76" t="s">
        <v>7</v>
      </c>
      <c r="G94" s="110">
        <f>SUM(G95)</f>
        <v>0</v>
      </c>
      <c r="H94" s="110">
        <f t="shared" ref="H94:K94" si="33">SUM(H95)</f>
        <v>1991</v>
      </c>
      <c r="I94" s="110">
        <f t="shared" si="33"/>
        <v>1900</v>
      </c>
      <c r="J94" s="110">
        <f t="shared" si="33"/>
        <v>1900</v>
      </c>
      <c r="K94" s="143">
        <f t="shared" si="33"/>
        <v>1900</v>
      </c>
    </row>
    <row r="95" spans="1:11" ht="15.6" x14ac:dyDescent="0.3">
      <c r="A95" s="26"/>
      <c r="B95" s="81"/>
      <c r="C95" s="78"/>
      <c r="D95" s="55">
        <v>412</v>
      </c>
      <c r="E95" s="55"/>
      <c r="F95" s="77" t="s">
        <v>104</v>
      </c>
      <c r="G95" s="144">
        <f>SUM(G96)</f>
        <v>0</v>
      </c>
      <c r="H95" s="144">
        <f t="shared" ref="H95:K95" si="34">SUM(H96)</f>
        <v>1991</v>
      </c>
      <c r="I95" s="144">
        <f t="shared" si="34"/>
        <v>1900</v>
      </c>
      <c r="J95" s="144">
        <f t="shared" si="34"/>
        <v>1900</v>
      </c>
      <c r="K95" s="145">
        <f t="shared" si="34"/>
        <v>1900</v>
      </c>
    </row>
    <row r="96" spans="1:11" ht="15.6" x14ac:dyDescent="0.3">
      <c r="A96" s="26"/>
      <c r="B96" s="82"/>
      <c r="C96" s="40"/>
      <c r="D96" s="38"/>
      <c r="E96" s="38">
        <v>4124</v>
      </c>
      <c r="F96" s="39" t="s">
        <v>105</v>
      </c>
      <c r="G96" s="111">
        <v>0</v>
      </c>
      <c r="H96" s="111">
        <v>1991</v>
      </c>
      <c r="I96" s="111">
        <v>1900</v>
      </c>
      <c r="J96" s="111">
        <v>1900</v>
      </c>
      <c r="K96" s="133">
        <v>1900</v>
      </c>
    </row>
    <row r="97" spans="1:11" ht="31.2" x14ac:dyDescent="0.3">
      <c r="A97" s="26"/>
      <c r="B97" s="67"/>
      <c r="C97" s="57">
        <v>42</v>
      </c>
      <c r="D97" s="57"/>
      <c r="E97" s="57"/>
      <c r="F97" s="58" t="s">
        <v>100</v>
      </c>
      <c r="G97" s="110">
        <f>SUM(G98,G101,G107)</f>
        <v>63117.17</v>
      </c>
      <c r="H97" s="110">
        <f t="shared" ref="H97:K97" si="35">SUM(H98,H101,H107)</f>
        <v>118751</v>
      </c>
      <c r="I97" s="110">
        <f t="shared" si="35"/>
        <v>88700</v>
      </c>
      <c r="J97" s="110">
        <f t="shared" si="35"/>
        <v>66134</v>
      </c>
      <c r="K97" s="143">
        <f t="shared" si="35"/>
        <v>64614</v>
      </c>
    </row>
    <row r="98" spans="1:11" ht="15.6" x14ac:dyDescent="0.3">
      <c r="A98" s="26"/>
      <c r="B98" s="68"/>
      <c r="C98" s="55"/>
      <c r="D98" s="55">
        <v>421</v>
      </c>
      <c r="E98" s="55"/>
      <c r="F98" s="56" t="s">
        <v>106</v>
      </c>
      <c r="G98" s="144">
        <f>SUM(G99:G100)</f>
        <v>3981.69</v>
      </c>
      <c r="H98" s="144">
        <f t="shared" ref="H98:K98" si="36">SUM(H99:H100)</f>
        <v>25041</v>
      </c>
      <c r="I98" s="144">
        <f t="shared" si="36"/>
        <v>23300</v>
      </c>
      <c r="J98" s="144">
        <f t="shared" si="36"/>
        <v>22200</v>
      </c>
      <c r="K98" s="145">
        <f t="shared" si="36"/>
        <v>22200</v>
      </c>
    </row>
    <row r="99" spans="1:11" ht="15.6" x14ac:dyDescent="0.3">
      <c r="A99" s="26"/>
      <c r="B99" s="65"/>
      <c r="C99" s="35"/>
      <c r="D99" s="35"/>
      <c r="E99" s="34">
        <v>4212</v>
      </c>
      <c r="F99" s="30" t="s">
        <v>107</v>
      </c>
      <c r="G99" s="111">
        <v>0</v>
      </c>
      <c r="H99" s="111">
        <v>22387</v>
      </c>
      <c r="I99" s="111">
        <v>21300</v>
      </c>
      <c r="J99" s="111">
        <v>20200</v>
      </c>
      <c r="K99" s="133">
        <v>20200</v>
      </c>
    </row>
    <row r="100" spans="1:11" ht="15.6" x14ac:dyDescent="0.3">
      <c r="A100" s="26"/>
      <c r="B100" s="65"/>
      <c r="C100" s="35"/>
      <c r="D100" s="35"/>
      <c r="E100" s="34">
        <v>4214</v>
      </c>
      <c r="F100" s="30" t="s">
        <v>108</v>
      </c>
      <c r="G100" s="111">
        <v>3981.69</v>
      </c>
      <c r="H100" s="111">
        <v>2654</v>
      </c>
      <c r="I100" s="111">
        <v>2000</v>
      </c>
      <c r="J100" s="111">
        <v>2000</v>
      </c>
      <c r="K100" s="133">
        <v>2000</v>
      </c>
    </row>
    <row r="101" spans="1:11" ht="15.6" x14ac:dyDescent="0.3">
      <c r="A101" s="26"/>
      <c r="B101" s="68"/>
      <c r="C101" s="60"/>
      <c r="D101" s="55">
        <v>422</v>
      </c>
      <c r="E101" s="55"/>
      <c r="F101" s="77" t="s">
        <v>101</v>
      </c>
      <c r="G101" s="144">
        <f>SUM(G102:G106)</f>
        <v>31463.279999999999</v>
      </c>
      <c r="H101" s="144">
        <f t="shared" ref="H101:K101" si="37">SUM(H102:H106)</f>
        <v>93710</v>
      </c>
      <c r="I101" s="144">
        <f t="shared" si="37"/>
        <v>65400</v>
      </c>
      <c r="J101" s="144">
        <f t="shared" si="37"/>
        <v>43934</v>
      </c>
      <c r="K101" s="145">
        <f t="shared" si="37"/>
        <v>42414</v>
      </c>
    </row>
    <row r="102" spans="1:11" ht="15.6" x14ac:dyDescent="0.3">
      <c r="A102" s="26"/>
      <c r="B102" s="65"/>
      <c r="C102" s="34"/>
      <c r="D102" s="34"/>
      <c r="E102" s="34">
        <v>4221</v>
      </c>
      <c r="F102" s="29" t="s">
        <v>102</v>
      </c>
      <c r="G102" s="111">
        <v>4645.3</v>
      </c>
      <c r="H102" s="111">
        <v>14698</v>
      </c>
      <c r="I102" s="111">
        <v>11400</v>
      </c>
      <c r="J102" s="111">
        <v>13700</v>
      </c>
      <c r="K102" s="133">
        <v>12700</v>
      </c>
    </row>
    <row r="103" spans="1:11" ht="15.6" x14ac:dyDescent="0.3">
      <c r="A103" s="26"/>
      <c r="B103" s="65"/>
      <c r="C103" s="34"/>
      <c r="D103" s="34"/>
      <c r="E103" s="34">
        <v>4222</v>
      </c>
      <c r="F103" s="29" t="s">
        <v>103</v>
      </c>
      <c r="G103" s="111">
        <v>2654.46</v>
      </c>
      <c r="H103" s="111">
        <v>5726</v>
      </c>
      <c r="I103" s="111">
        <v>3700</v>
      </c>
      <c r="J103" s="111">
        <v>3200</v>
      </c>
      <c r="K103" s="133">
        <v>3700</v>
      </c>
    </row>
    <row r="104" spans="1:11" ht="15.6" x14ac:dyDescent="0.3">
      <c r="A104" s="26"/>
      <c r="B104" s="65"/>
      <c r="C104" s="34"/>
      <c r="D104" s="34"/>
      <c r="E104" s="34">
        <v>4223</v>
      </c>
      <c r="F104" s="29" t="s">
        <v>181</v>
      </c>
      <c r="G104" s="111">
        <v>8642.1200000000008</v>
      </c>
      <c r="H104" s="111">
        <v>3000</v>
      </c>
      <c r="I104" s="111">
        <v>2000</v>
      </c>
      <c r="J104" s="111">
        <v>1000</v>
      </c>
      <c r="K104" s="133">
        <v>1000</v>
      </c>
    </row>
    <row r="105" spans="1:11" ht="15.6" x14ac:dyDescent="0.3">
      <c r="A105" s="26"/>
      <c r="B105" s="65"/>
      <c r="C105" s="34"/>
      <c r="D105" s="34"/>
      <c r="E105" s="34">
        <v>4225</v>
      </c>
      <c r="F105" s="29" t="s">
        <v>179</v>
      </c>
      <c r="G105" s="111">
        <v>1234.73</v>
      </c>
      <c r="H105" s="111">
        <v>0</v>
      </c>
      <c r="I105" s="111">
        <v>0</v>
      </c>
      <c r="J105" s="111">
        <v>0</v>
      </c>
      <c r="K105" s="133">
        <v>0</v>
      </c>
    </row>
    <row r="106" spans="1:11" ht="15.6" x14ac:dyDescent="0.3">
      <c r="A106" s="26"/>
      <c r="B106" s="103"/>
      <c r="C106" s="104"/>
      <c r="D106" s="104"/>
      <c r="E106" s="104">
        <v>4227</v>
      </c>
      <c r="F106" s="105" t="s">
        <v>109</v>
      </c>
      <c r="G106" s="156">
        <v>14286.67</v>
      </c>
      <c r="H106" s="156">
        <v>70286</v>
      </c>
      <c r="I106" s="156">
        <v>48300</v>
      </c>
      <c r="J106" s="156">
        <v>26034</v>
      </c>
      <c r="K106" s="157">
        <v>25014</v>
      </c>
    </row>
    <row r="107" spans="1:11" ht="15.6" x14ac:dyDescent="0.3">
      <c r="A107" s="26"/>
      <c r="B107" s="106"/>
      <c r="C107" s="107"/>
      <c r="D107" s="107">
        <v>423</v>
      </c>
      <c r="E107" s="107"/>
      <c r="F107" s="108" t="s">
        <v>209</v>
      </c>
      <c r="G107" s="158">
        <f>SUM(G108)</f>
        <v>27672.2</v>
      </c>
      <c r="H107" s="158">
        <f t="shared" ref="H107:K107" si="38">SUM(H108)</f>
        <v>0</v>
      </c>
      <c r="I107" s="158">
        <f t="shared" si="38"/>
        <v>0</v>
      </c>
      <c r="J107" s="158">
        <f t="shared" si="38"/>
        <v>0</v>
      </c>
      <c r="K107" s="159">
        <f t="shared" si="38"/>
        <v>0</v>
      </c>
    </row>
    <row r="108" spans="1:11" ht="16.2" thickBot="1" x14ac:dyDescent="0.35">
      <c r="A108" s="26"/>
      <c r="B108" s="134"/>
      <c r="C108" s="136"/>
      <c r="D108" s="136"/>
      <c r="E108" s="136">
        <v>4231</v>
      </c>
      <c r="F108" s="155" t="s">
        <v>210</v>
      </c>
      <c r="G108" s="151">
        <v>27672.2</v>
      </c>
      <c r="H108" s="151">
        <v>0</v>
      </c>
      <c r="I108" s="151">
        <v>0</v>
      </c>
      <c r="J108" s="151">
        <v>0</v>
      </c>
      <c r="K108" s="138">
        <v>0</v>
      </c>
    </row>
    <row r="109" spans="1:11" ht="15.6" x14ac:dyDescent="0.3">
      <c r="A109" s="26"/>
      <c r="B109" s="36"/>
      <c r="C109" s="36"/>
      <c r="D109" s="36"/>
      <c r="E109" s="36"/>
      <c r="F109" s="31"/>
      <c r="G109" s="26"/>
      <c r="H109" s="26"/>
      <c r="I109" s="26"/>
      <c r="J109" s="26"/>
      <c r="K109" s="26"/>
    </row>
    <row r="110" spans="1:11" ht="15.6" x14ac:dyDescent="0.3">
      <c r="A110" s="26"/>
      <c r="B110" s="36"/>
      <c r="C110" s="36"/>
      <c r="D110" s="36"/>
      <c r="E110" s="36"/>
      <c r="F110" s="31"/>
      <c r="G110" s="26"/>
      <c r="H110" s="26"/>
      <c r="I110" s="26"/>
      <c r="J110" s="26"/>
      <c r="K110" s="26"/>
    </row>
    <row r="111" spans="1:11" ht="15" customHeight="1" x14ac:dyDescent="0.3">
      <c r="A111" s="26"/>
      <c r="B111" s="37"/>
      <c r="C111" s="37"/>
      <c r="D111" s="37"/>
      <c r="E111" s="37"/>
      <c r="F111" s="33"/>
      <c r="G111" s="28"/>
      <c r="H111" s="28"/>
      <c r="I111" s="28"/>
      <c r="J111" s="28"/>
      <c r="K111" s="28"/>
    </row>
    <row r="112" spans="1:11" ht="15.6" x14ac:dyDescent="0.3">
      <c r="A112" s="26"/>
      <c r="B112" s="37"/>
      <c r="C112" s="37"/>
      <c r="D112" s="37"/>
      <c r="E112" s="37"/>
      <c r="F112" s="33"/>
      <c r="G112" s="28"/>
      <c r="H112" s="28"/>
      <c r="I112" s="28"/>
      <c r="J112" s="28"/>
      <c r="K112" s="28"/>
    </row>
    <row r="113" spans="1:11" ht="4.5" customHeight="1" x14ac:dyDescent="0.3">
      <c r="A113" s="26"/>
      <c r="B113" s="37"/>
      <c r="C113" s="37"/>
      <c r="D113" s="37"/>
      <c r="E113" s="37"/>
      <c r="F113" s="33"/>
      <c r="G113" s="28"/>
      <c r="H113" s="28"/>
      <c r="I113" s="28"/>
      <c r="J113" s="28"/>
      <c r="K113" s="28"/>
    </row>
    <row r="114" spans="1:11" ht="15.6" x14ac:dyDescent="0.3">
      <c r="A114" s="26"/>
      <c r="B114" s="36"/>
      <c r="C114" s="36"/>
      <c r="D114" s="36"/>
      <c r="E114" s="36"/>
      <c r="F114" s="31"/>
      <c r="G114" s="26"/>
      <c r="H114" s="26"/>
      <c r="I114" s="26"/>
      <c r="J114" s="26"/>
      <c r="K114" s="26"/>
    </row>
    <row r="115" spans="1:11" ht="15.6" x14ac:dyDescent="0.3">
      <c r="A115" s="26"/>
      <c r="B115" s="36"/>
      <c r="C115" s="36"/>
      <c r="D115" s="36"/>
      <c r="E115" s="36"/>
      <c r="F115" s="31"/>
      <c r="G115" s="26"/>
      <c r="H115" s="26"/>
      <c r="I115" s="26"/>
      <c r="J115" s="26"/>
      <c r="K115" s="26"/>
    </row>
    <row r="116" spans="1:11" ht="15.6" x14ac:dyDescent="0.3">
      <c r="A116" s="26"/>
      <c r="B116" s="36"/>
      <c r="C116" s="36"/>
      <c r="D116" s="36"/>
      <c r="E116" s="36"/>
      <c r="F116" s="31"/>
      <c r="G116" s="26"/>
      <c r="H116" s="26"/>
      <c r="I116" s="26"/>
      <c r="J116" s="26"/>
      <c r="K116" s="26"/>
    </row>
    <row r="117" spans="1:11" ht="15.6" x14ac:dyDescent="0.3">
      <c r="A117" s="26"/>
      <c r="B117" s="36"/>
      <c r="C117" s="36"/>
      <c r="D117" s="36"/>
      <c r="E117" s="36"/>
      <c r="F117" s="31"/>
      <c r="G117" s="26"/>
      <c r="H117" s="26"/>
      <c r="I117" s="26"/>
      <c r="J117" s="26"/>
      <c r="K117" s="26"/>
    </row>
    <row r="118" spans="1:11" ht="15.6" x14ac:dyDescent="0.3">
      <c r="A118" s="26"/>
      <c r="B118" s="31"/>
      <c r="C118" s="31"/>
      <c r="D118" s="31"/>
      <c r="E118" s="31"/>
      <c r="F118" s="31"/>
      <c r="G118" s="26"/>
      <c r="H118" s="26"/>
      <c r="I118" s="26"/>
      <c r="J118" s="26"/>
      <c r="K118" s="26"/>
    </row>
    <row r="119" spans="1:11" ht="15.6" x14ac:dyDescent="0.3">
      <c r="A119" s="26"/>
      <c r="B119" s="31"/>
      <c r="C119" s="31"/>
      <c r="D119" s="31"/>
      <c r="E119" s="31"/>
      <c r="F119" s="31"/>
      <c r="G119" s="26"/>
      <c r="H119" s="26"/>
      <c r="I119" s="26"/>
      <c r="J119" s="26"/>
      <c r="K119" s="26"/>
    </row>
    <row r="120" spans="1:11" ht="15.6" x14ac:dyDescent="0.3">
      <c r="A120" s="26"/>
      <c r="B120" s="31"/>
      <c r="C120" s="31"/>
      <c r="D120" s="31"/>
      <c r="E120" s="31"/>
      <c r="F120" s="31"/>
      <c r="G120" s="26"/>
      <c r="H120" s="26"/>
      <c r="I120" s="26"/>
      <c r="J120" s="26"/>
      <c r="K120" s="26"/>
    </row>
    <row r="121" spans="1:11" ht="15.6" x14ac:dyDescent="0.3">
      <c r="A121" s="26"/>
      <c r="B121" s="31"/>
      <c r="C121" s="31"/>
      <c r="D121" s="31"/>
      <c r="E121" s="31"/>
      <c r="F121" s="31"/>
      <c r="G121" s="26"/>
      <c r="H121" s="26"/>
      <c r="I121" s="26"/>
      <c r="J121" s="26"/>
      <c r="K121" s="26"/>
    </row>
    <row r="122" spans="1:11" ht="15.6" x14ac:dyDescent="0.3">
      <c r="A122" s="26"/>
      <c r="B122" s="31"/>
      <c r="C122" s="31"/>
      <c r="D122" s="31"/>
      <c r="E122" s="31"/>
      <c r="F122" s="31"/>
      <c r="G122" s="26"/>
      <c r="H122" s="26"/>
      <c r="I122" s="26"/>
      <c r="J122" s="26"/>
      <c r="K122" s="26"/>
    </row>
    <row r="123" spans="1:11" ht="15.6" x14ac:dyDescent="0.3">
      <c r="A123" s="26"/>
      <c r="B123" s="31"/>
      <c r="C123" s="31"/>
      <c r="D123" s="31"/>
      <c r="E123" s="31"/>
      <c r="F123" s="31"/>
      <c r="G123" s="26"/>
      <c r="H123" s="26"/>
      <c r="I123" s="26"/>
      <c r="J123" s="26"/>
      <c r="K123" s="26"/>
    </row>
    <row r="124" spans="1:11" ht="15.6" x14ac:dyDescent="0.3">
      <c r="A124" s="26"/>
      <c r="B124" s="31"/>
      <c r="C124" s="31"/>
      <c r="D124" s="31"/>
      <c r="E124" s="31"/>
      <c r="F124" s="31"/>
      <c r="G124" s="26"/>
      <c r="H124" s="26"/>
      <c r="I124" s="26"/>
      <c r="J124" s="26"/>
      <c r="K124" s="26"/>
    </row>
    <row r="125" spans="1:11" ht="15.6" x14ac:dyDescent="0.3">
      <c r="A125" s="26"/>
      <c r="B125" s="31"/>
      <c r="C125" s="31"/>
      <c r="D125" s="31"/>
      <c r="E125" s="31"/>
      <c r="F125" s="31"/>
      <c r="G125" s="26"/>
      <c r="H125" s="26"/>
      <c r="I125" s="26"/>
      <c r="J125" s="26"/>
      <c r="K125" s="26"/>
    </row>
    <row r="126" spans="1:11" ht="15.6" x14ac:dyDescent="0.3">
      <c r="A126" s="26"/>
      <c r="B126" s="31"/>
      <c r="C126" s="31"/>
      <c r="D126" s="31"/>
      <c r="E126" s="31"/>
      <c r="F126" s="31"/>
      <c r="G126" s="26"/>
      <c r="H126" s="26"/>
      <c r="I126" s="26"/>
      <c r="J126" s="26"/>
      <c r="K126" s="26"/>
    </row>
    <row r="127" spans="1:11" ht="15.6" x14ac:dyDescent="0.3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</row>
    <row r="128" spans="1:11" ht="15.6" x14ac:dyDescent="0.3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</row>
    <row r="129" spans="1:11" ht="15.6" x14ac:dyDescent="0.3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</row>
    <row r="130" spans="1:11" ht="15.6" x14ac:dyDescent="0.3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</row>
    <row r="131" spans="1:11" ht="15.6" x14ac:dyDescent="0.3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</row>
    <row r="132" spans="1:11" ht="15.6" x14ac:dyDescent="0.3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</row>
    <row r="133" spans="1:11" ht="15.6" x14ac:dyDescent="0.3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</row>
    <row r="134" spans="1:11" ht="15.6" x14ac:dyDescent="0.3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</row>
    <row r="135" spans="1:11" ht="15.6" x14ac:dyDescent="0.3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</row>
    <row r="136" spans="1:11" ht="15.6" x14ac:dyDescent="0.3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</row>
    <row r="137" spans="1:11" ht="15.6" x14ac:dyDescent="0.3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</row>
    <row r="138" spans="1:11" ht="15.6" x14ac:dyDescent="0.3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</row>
    <row r="139" spans="1:11" ht="15.6" x14ac:dyDescent="0.3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</row>
    <row r="140" spans="1:11" ht="15.6" x14ac:dyDescent="0.3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</row>
    <row r="141" spans="1:11" ht="15.6" x14ac:dyDescent="0.3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</row>
    <row r="142" spans="1:11" ht="15.6" x14ac:dyDescent="0.3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</row>
    <row r="143" spans="1:11" ht="15.6" x14ac:dyDescent="0.3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</row>
    <row r="144" spans="1:11" ht="15.6" x14ac:dyDescent="0.3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</row>
    <row r="145" spans="1:11" ht="15.6" x14ac:dyDescent="0.3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spans="1:11" ht="15.6" x14ac:dyDescent="0.3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</row>
    <row r="147" spans="1:11" ht="15.6" x14ac:dyDescent="0.3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</row>
    <row r="148" spans="1:11" ht="15.6" x14ac:dyDescent="0.3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</row>
    <row r="149" spans="1:11" ht="15.6" x14ac:dyDescent="0.3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</row>
    <row r="150" spans="1:11" ht="15.6" x14ac:dyDescent="0.3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</row>
    <row r="151" spans="1:11" ht="15.6" x14ac:dyDescent="0.3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</row>
    <row r="152" spans="1:11" ht="15.6" x14ac:dyDescent="0.3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</row>
    <row r="153" spans="1:11" ht="15.6" x14ac:dyDescent="0.3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</row>
    <row r="154" spans="1:11" ht="15.6" x14ac:dyDescent="0.3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</row>
    <row r="155" spans="1:11" ht="15.6" x14ac:dyDescent="0.3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</row>
    <row r="156" spans="1:11" ht="15.6" x14ac:dyDescent="0.3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</row>
    <row r="157" spans="1:11" ht="15.6" x14ac:dyDescent="0.3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</row>
    <row r="158" spans="1:11" ht="15.6" x14ac:dyDescent="0.3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</row>
    <row r="159" spans="1:11" ht="15.6" x14ac:dyDescent="0.3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</row>
    <row r="160" spans="1:11" ht="15.6" x14ac:dyDescent="0.3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</row>
    <row r="161" spans="1:11" ht="15.6" x14ac:dyDescent="0.3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</row>
    <row r="162" spans="1:11" ht="15.6" x14ac:dyDescent="0.3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</row>
    <row r="163" spans="1:11" ht="15.6" x14ac:dyDescent="0.3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spans="1:11" ht="15.6" x14ac:dyDescent="0.3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</row>
    <row r="165" spans="1:11" ht="15.6" x14ac:dyDescent="0.3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</row>
    <row r="166" spans="1:11" ht="15.6" x14ac:dyDescent="0.3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</row>
    <row r="167" spans="1:11" ht="15.6" x14ac:dyDescent="0.3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</row>
    <row r="168" spans="1:11" ht="15.6" x14ac:dyDescent="0.3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</row>
    <row r="169" spans="1:11" ht="15.6" x14ac:dyDescent="0.3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</row>
    <row r="170" spans="1:11" ht="15.6" x14ac:dyDescent="0.3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</row>
    <row r="171" spans="1:11" ht="15.6" x14ac:dyDescent="0.3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</row>
    <row r="172" spans="1:11" ht="15.6" x14ac:dyDescent="0.3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</row>
    <row r="173" spans="1:11" ht="15.6" x14ac:dyDescent="0.3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</row>
    <row r="174" spans="1:11" ht="15.6" x14ac:dyDescent="0.3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</row>
    <row r="175" spans="1:11" ht="15.6" x14ac:dyDescent="0.3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</row>
    <row r="176" spans="1:11" ht="15.6" x14ac:dyDescent="0.3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</row>
    <row r="177" spans="1:11" ht="15.6" x14ac:dyDescent="0.3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</row>
    <row r="178" spans="1:11" ht="15.6" x14ac:dyDescent="0.3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</row>
    <row r="179" spans="1:11" ht="15.6" x14ac:dyDescent="0.3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</row>
    <row r="180" spans="1:11" ht="15.6" x14ac:dyDescent="0.3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</row>
    <row r="181" spans="1:11" ht="15.6" x14ac:dyDescent="0.3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</row>
    <row r="182" spans="1:11" ht="15.6" x14ac:dyDescent="0.3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</row>
    <row r="183" spans="1:11" ht="15.6" x14ac:dyDescent="0.3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</row>
    <row r="184" spans="1:11" ht="15.6" x14ac:dyDescent="0.3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</row>
    <row r="185" spans="1:11" ht="15.6" x14ac:dyDescent="0.3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</row>
    <row r="186" spans="1:11" ht="15.6" x14ac:dyDescent="0.3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</row>
    <row r="187" spans="1:11" ht="15.6" x14ac:dyDescent="0.3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</row>
    <row r="188" spans="1:11" ht="15.6" x14ac:dyDescent="0.3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</row>
    <row r="189" spans="1:11" ht="15.6" x14ac:dyDescent="0.3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</row>
    <row r="190" spans="1:11" ht="15.6" x14ac:dyDescent="0.3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</row>
    <row r="191" spans="1:11" ht="15.6" x14ac:dyDescent="0.3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</row>
    <row r="192" spans="1:11" ht="15.6" x14ac:dyDescent="0.3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</row>
    <row r="193" spans="1:11" ht="15.6" x14ac:dyDescent="0.3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</row>
    <row r="194" spans="1:11" ht="15.6" x14ac:dyDescent="0.3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</row>
    <row r="195" spans="1:11" ht="15.6" x14ac:dyDescent="0.3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</row>
    <row r="196" spans="1:11" ht="15.6" x14ac:dyDescent="0.3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</row>
    <row r="197" spans="1:11" ht="15.6" x14ac:dyDescent="0.3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1:11" ht="15.6" x14ac:dyDescent="0.3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</row>
    <row r="199" spans="1:11" ht="15.6" x14ac:dyDescent="0.3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</row>
    <row r="200" spans="1:11" ht="15.6" x14ac:dyDescent="0.3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</row>
    <row r="201" spans="1:11" ht="15.6" x14ac:dyDescent="0.3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</row>
    <row r="202" spans="1:11" ht="15.6" x14ac:dyDescent="0.3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</row>
    <row r="203" spans="1:11" ht="15.6" x14ac:dyDescent="0.3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</row>
    <row r="204" spans="1:11" ht="15.6" x14ac:dyDescent="0.3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</row>
    <row r="205" spans="1:11" ht="15.6" x14ac:dyDescent="0.3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</row>
    <row r="206" spans="1:11" ht="15.6" x14ac:dyDescent="0.3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</row>
    <row r="207" spans="1:11" ht="15.6" x14ac:dyDescent="0.3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</row>
    <row r="208" spans="1:11" ht="15.6" x14ac:dyDescent="0.3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</row>
    <row r="209" spans="1:11" ht="15.6" x14ac:dyDescent="0.3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</row>
    <row r="210" spans="1:11" ht="15.6" x14ac:dyDescent="0.3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</row>
    <row r="211" spans="1:11" ht="15.6" x14ac:dyDescent="0.3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</row>
    <row r="212" spans="1:11" ht="15.6" x14ac:dyDescent="0.3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</row>
    <row r="213" spans="1:11" ht="15.6" x14ac:dyDescent="0.3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</row>
    <row r="214" spans="1:11" ht="15.6" x14ac:dyDescent="0.3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</row>
    <row r="215" spans="1:11" ht="15.6" x14ac:dyDescent="0.3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</row>
    <row r="216" spans="1:11" ht="15.6" x14ac:dyDescent="0.3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</row>
    <row r="217" spans="1:11" ht="15.6" x14ac:dyDescent="0.3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</row>
    <row r="218" spans="1:11" ht="15.6" x14ac:dyDescent="0.3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</row>
    <row r="219" spans="1:11" ht="15.6" x14ac:dyDescent="0.3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</row>
    <row r="220" spans="1:11" ht="15.6" x14ac:dyDescent="0.3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</row>
    <row r="221" spans="1:11" ht="15.6" x14ac:dyDescent="0.3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</row>
    <row r="222" spans="1:11" ht="15.6" x14ac:dyDescent="0.3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</row>
    <row r="223" spans="1:11" ht="15.6" x14ac:dyDescent="0.3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</row>
    <row r="224" spans="1:11" ht="15.6" x14ac:dyDescent="0.3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</row>
    <row r="225" spans="1:11" ht="15.6" x14ac:dyDescent="0.3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</row>
    <row r="226" spans="1:11" ht="15.6" x14ac:dyDescent="0.3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</row>
    <row r="227" spans="1:11" ht="15.6" x14ac:dyDescent="0.3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</row>
    <row r="228" spans="1:11" ht="15.6" x14ac:dyDescent="0.3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</row>
    <row r="229" spans="1:11" ht="15.6" x14ac:dyDescent="0.3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</row>
    <row r="230" spans="1:11" ht="15.6" x14ac:dyDescent="0.3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</row>
    <row r="231" spans="1:11" ht="15.6" x14ac:dyDescent="0.3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</row>
  </sheetData>
  <mergeCells count="7">
    <mergeCell ref="B3:K3"/>
    <mergeCell ref="B5:K5"/>
    <mergeCell ref="B7:K7"/>
    <mergeCell ref="B48:F48"/>
    <mergeCell ref="B10:F10"/>
    <mergeCell ref="B47:F47"/>
    <mergeCell ref="B9:F9"/>
  </mergeCells>
  <pageMargins left="0.7" right="0.7" top="0.75" bottom="0.75" header="0.3" footer="0.3"/>
  <pageSetup paperSize="9" scale="83" fitToHeight="0" orientation="landscape" r:id="rId1"/>
  <ignoredErrors>
    <ignoredError sqref="C26 D27 E28 D5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2"/>
  <sheetViews>
    <sheetView workbookViewId="0">
      <selection activeCell="H24" sqref="H24"/>
    </sheetView>
  </sheetViews>
  <sheetFormatPr defaultRowHeight="14.4" x14ac:dyDescent="0.3"/>
  <cols>
    <col min="2" max="2" width="37.6640625" customWidth="1"/>
    <col min="3" max="7" width="25.33203125" customWidth="1"/>
  </cols>
  <sheetData>
    <row r="1" spans="1:7" ht="17.399999999999999" x14ac:dyDescent="0.3">
      <c r="A1" s="18" t="s">
        <v>41</v>
      </c>
      <c r="B1" s="13"/>
      <c r="C1" s="13"/>
      <c r="D1" s="13"/>
      <c r="E1" s="13"/>
      <c r="F1" s="13"/>
      <c r="G1" s="24"/>
    </row>
    <row r="2" spans="1:7" ht="17.399999999999999" x14ac:dyDescent="0.3">
      <c r="A2" s="12"/>
      <c r="B2" s="13"/>
      <c r="C2" s="13"/>
      <c r="D2" s="13"/>
      <c r="E2" s="13"/>
      <c r="F2" s="13"/>
      <c r="G2" s="24"/>
    </row>
    <row r="3" spans="1:7" ht="15.75" customHeight="1" x14ac:dyDescent="0.3">
      <c r="A3" s="12"/>
      <c r="B3" s="210" t="s">
        <v>197</v>
      </c>
      <c r="C3" s="210"/>
      <c r="D3" s="210"/>
      <c r="E3" s="210"/>
      <c r="F3" s="210"/>
      <c r="G3" s="210"/>
    </row>
    <row r="4" spans="1:7" ht="18" thickBot="1" x14ac:dyDescent="0.35">
      <c r="A4" s="12"/>
      <c r="B4" s="13"/>
      <c r="C4" s="13"/>
      <c r="D4" s="13"/>
      <c r="E4" s="13"/>
      <c r="F4" s="13"/>
      <c r="G4" s="24"/>
    </row>
    <row r="5" spans="1:7" ht="47.25" customHeight="1" x14ac:dyDescent="0.3">
      <c r="A5" s="12"/>
      <c r="B5" s="83" t="s">
        <v>8</v>
      </c>
      <c r="C5" s="61" t="s">
        <v>190</v>
      </c>
      <c r="D5" s="61" t="s">
        <v>42</v>
      </c>
      <c r="E5" s="61" t="s">
        <v>191</v>
      </c>
      <c r="F5" s="61" t="s">
        <v>192</v>
      </c>
      <c r="G5" s="125" t="s">
        <v>193</v>
      </c>
    </row>
    <row r="6" spans="1:7" ht="16.2" thickBot="1" x14ac:dyDescent="0.35">
      <c r="A6" s="12"/>
      <c r="B6" s="93">
        <v>1</v>
      </c>
      <c r="C6" s="72">
        <v>2</v>
      </c>
      <c r="D6" s="72">
        <v>5</v>
      </c>
      <c r="E6" s="72"/>
      <c r="F6" s="72"/>
      <c r="G6" s="132">
        <v>6</v>
      </c>
    </row>
    <row r="7" spans="1:7" ht="16.2" thickBot="1" x14ac:dyDescent="0.35">
      <c r="A7" s="12"/>
      <c r="B7" s="96" t="s">
        <v>31</v>
      </c>
      <c r="C7" s="162">
        <f>SUM(C8,C10,C12,C14,C17,C19)</f>
        <v>684536.4</v>
      </c>
      <c r="D7" s="162">
        <f t="shared" ref="D7:G7" si="0">SUM(D8,D10,D12,D14,D17,D19)</f>
        <v>846681</v>
      </c>
      <c r="E7" s="162">
        <f t="shared" si="0"/>
        <v>1081515</v>
      </c>
      <c r="F7" s="162">
        <f t="shared" si="0"/>
        <v>1050361</v>
      </c>
      <c r="G7" s="163">
        <f t="shared" si="0"/>
        <v>1046558</v>
      </c>
    </row>
    <row r="8" spans="1:7" ht="15.6" x14ac:dyDescent="0.3">
      <c r="A8" s="12"/>
      <c r="B8" s="94" t="s">
        <v>14</v>
      </c>
      <c r="C8" s="95">
        <f>SUM(C9)</f>
        <v>496202.7</v>
      </c>
      <c r="D8" s="95">
        <f t="shared" ref="D8:G8" si="1">SUM(D9)</f>
        <v>599682</v>
      </c>
      <c r="E8" s="95">
        <f t="shared" si="1"/>
        <v>722815</v>
      </c>
      <c r="F8" s="95">
        <f t="shared" si="1"/>
        <v>727161</v>
      </c>
      <c r="G8" s="160">
        <f t="shared" si="1"/>
        <v>723358</v>
      </c>
    </row>
    <row r="9" spans="1:7" ht="15.6" x14ac:dyDescent="0.3">
      <c r="A9" s="12"/>
      <c r="B9" s="85" t="s">
        <v>15</v>
      </c>
      <c r="C9" s="42">
        <v>496202.7</v>
      </c>
      <c r="D9" s="42">
        <v>599682</v>
      </c>
      <c r="E9" s="42">
        <v>722815</v>
      </c>
      <c r="F9" s="42">
        <v>727161</v>
      </c>
      <c r="G9" s="154">
        <v>723358</v>
      </c>
    </row>
    <row r="10" spans="1:7" ht="15.6" x14ac:dyDescent="0.3">
      <c r="A10" s="12"/>
      <c r="B10" s="84" t="s">
        <v>16</v>
      </c>
      <c r="C10" s="79">
        <f>SUM(C11)</f>
        <v>108180.57</v>
      </c>
      <c r="D10" s="79">
        <f t="shared" ref="D10:G10" si="2">SUM(D11)</f>
        <v>78123</v>
      </c>
      <c r="E10" s="79">
        <f t="shared" si="2"/>
        <v>110000</v>
      </c>
      <c r="F10" s="79">
        <f t="shared" si="2"/>
        <v>110000</v>
      </c>
      <c r="G10" s="153">
        <f t="shared" si="2"/>
        <v>110000</v>
      </c>
    </row>
    <row r="11" spans="1:7" ht="15.6" x14ac:dyDescent="0.3">
      <c r="A11" s="12"/>
      <c r="B11" s="86" t="s">
        <v>17</v>
      </c>
      <c r="C11" s="42">
        <v>108180.57</v>
      </c>
      <c r="D11" s="42">
        <v>78123</v>
      </c>
      <c r="E11" s="42">
        <v>110000</v>
      </c>
      <c r="F11" s="42">
        <v>110000</v>
      </c>
      <c r="G11" s="154">
        <v>110000</v>
      </c>
    </row>
    <row r="12" spans="1:7" ht="15.6" x14ac:dyDescent="0.3">
      <c r="A12" s="12"/>
      <c r="B12" s="84" t="s">
        <v>113</v>
      </c>
      <c r="C12" s="79">
        <f>SUM(C13)</f>
        <v>28456.59</v>
      </c>
      <c r="D12" s="79">
        <f t="shared" ref="D12:G12" si="3">SUM(D13)</f>
        <v>38233</v>
      </c>
      <c r="E12" s="79">
        <f t="shared" si="3"/>
        <v>40000</v>
      </c>
      <c r="F12" s="79">
        <f t="shared" si="3"/>
        <v>41000</v>
      </c>
      <c r="G12" s="153">
        <f t="shared" si="3"/>
        <v>41000</v>
      </c>
    </row>
    <row r="13" spans="1:7" ht="15.6" x14ac:dyDescent="0.3">
      <c r="A13" s="12"/>
      <c r="B13" s="86" t="s">
        <v>114</v>
      </c>
      <c r="C13" s="42">
        <v>28456.59</v>
      </c>
      <c r="D13" s="42">
        <v>38233</v>
      </c>
      <c r="E13" s="42">
        <v>40000</v>
      </c>
      <c r="F13" s="42">
        <v>41000</v>
      </c>
      <c r="G13" s="154">
        <v>41000</v>
      </c>
    </row>
    <row r="14" spans="1:7" ht="15.6" x14ac:dyDescent="0.3">
      <c r="A14" s="12"/>
      <c r="B14" s="87" t="s">
        <v>115</v>
      </c>
      <c r="C14" s="79">
        <f>SUM(C15:C16)</f>
        <v>42735.76</v>
      </c>
      <c r="D14" s="79">
        <f t="shared" ref="D14:G14" si="4">SUM(D15:D16)</f>
        <v>125958</v>
      </c>
      <c r="E14" s="79">
        <f t="shared" si="4"/>
        <v>200500</v>
      </c>
      <c r="F14" s="79">
        <f t="shared" si="4"/>
        <v>164000</v>
      </c>
      <c r="G14" s="153">
        <f t="shared" si="4"/>
        <v>164000</v>
      </c>
    </row>
    <row r="15" spans="1:7" ht="15.6" x14ac:dyDescent="0.3">
      <c r="A15" s="12"/>
      <c r="B15" s="88" t="s">
        <v>180</v>
      </c>
      <c r="C15" s="42">
        <v>2597.62</v>
      </c>
      <c r="D15" s="42"/>
      <c r="E15" s="42"/>
      <c r="F15" s="42"/>
      <c r="G15" s="154"/>
    </row>
    <row r="16" spans="1:7" ht="15.6" x14ac:dyDescent="0.3">
      <c r="A16" s="12"/>
      <c r="B16" s="89" t="s">
        <v>116</v>
      </c>
      <c r="C16" s="42">
        <v>40138.14</v>
      </c>
      <c r="D16" s="42">
        <v>125958</v>
      </c>
      <c r="E16" s="42">
        <v>200500</v>
      </c>
      <c r="F16" s="42">
        <v>164000</v>
      </c>
      <c r="G16" s="154">
        <v>164000</v>
      </c>
    </row>
    <row r="17" spans="1:7" ht="15.6" x14ac:dyDescent="0.3">
      <c r="A17" s="12"/>
      <c r="B17" s="87" t="s">
        <v>117</v>
      </c>
      <c r="C17" s="79">
        <f>SUM(C18)</f>
        <v>8960.7800000000007</v>
      </c>
      <c r="D17" s="79">
        <f t="shared" ref="D17:G17" si="5">SUM(D18)</f>
        <v>4685</v>
      </c>
      <c r="E17" s="79">
        <f t="shared" si="5"/>
        <v>8200</v>
      </c>
      <c r="F17" s="79">
        <f t="shared" si="5"/>
        <v>8200</v>
      </c>
      <c r="G17" s="153">
        <f t="shared" si="5"/>
        <v>8200</v>
      </c>
    </row>
    <row r="18" spans="1:7" ht="15.6" x14ac:dyDescent="0.3">
      <c r="A18" s="12"/>
      <c r="B18" s="88" t="s">
        <v>118</v>
      </c>
      <c r="C18" s="42">
        <v>8960.7800000000007</v>
      </c>
      <c r="D18" s="42">
        <v>4685</v>
      </c>
      <c r="E18" s="42">
        <v>8200</v>
      </c>
      <c r="F18" s="42">
        <v>8200</v>
      </c>
      <c r="G18" s="154">
        <v>8200</v>
      </c>
    </row>
    <row r="19" spans="1:7" ht="46.8" x14ac:dyDescent="0.3">
      <c r="A19" s="12"/>
      <c r="B19" s="87" t="s">
        <v>211</v>
      </c>
      <c r="C19" s="110">
        <f>SUM(C20)</f>
        <v>0</v>
      </c>
      <c r="D19" s="110">
        <f t="shared" ref="D19:G19" si="6">SUM(D20)</f>
        <v>0</v>
      </c>
      <c r="E19" s="110">
        <f t="shared" si="6"/>
        <v>0</v>
      </c>
      <c r="F19" s="110">
        <f t="shared" si="6"/>
        <v>0</v>
      </c>
      <c r="G19" s="143">
        <f t="shared" si="6"/>
        <v>0</v>
      </c>
    </row>
    <row r="20" spans="1:7" ht="47.4" thickBot="1" x14ac:dyDescent="0.35">
      <c r="A20" s="12"/>
      <c r="B20" s="161" t="s">
        <v>212</v>
      </c>
      <c r="C20" s="151">
        <v>0</v>
      </c>
      <c r="D20" s="151">
        <v>0</v>
      </c>
      <c r="E20" s="151">
        <v>0</v>
      </c>
      <c r="F20" s="151">
        <v>0</v>
      </c>
      <c r="G20" s="152">
        <v>0</v>
      </c>
    </row>
    <row r="21" spans="1:7" ht="15.75" customHeight="1" thickBot="1" x14ac:dyDescent="0.35">
      <c r="A21" s="12"/>
      <c r="B21" s="109" t="s">
        <v>32</v>
      </c>
      <c r="C21" s="170">
        <f>SUM(C22,C29,C35,C40,C47,C50)</f>
        <v>635421.79</v>
      </c>
      <c r="D21" s="170">
        <f t="shared" ref="D21:G21" si="7">SUM(D22,D29,D35,D40,D47,D50)</f>
        <v>960160</v>
      </c>
      <c r="E21" s="170">
        <f t="shared" si="7"/>
        <v>1081515</v>
      </c>
      <c r="F21" s="170">
        <f t="shared" si="7"/>
        <v>1050361</v>
      </c>
      <c r="G21" s="171">
        <f t="shared" si="7"/>
        <v>1046558</v>
      </c>
    </row>
    <row r="22" spans="1:7" ht="15.75" customHeight="1" x14ac:dyDescent="0.3">
      <c r="A22" s="12"/>
      <c r="B22" s="94" t="s">
        <v>14</v>
      </c>
      <c r="C22" s="172">
        <f>SUM(C23)</f>
        <v>496202.70000000007</v>
      </c>
      <c r="D22" s="172">
        <f t="shared" ref="D22:G22" si="8">SUM(D23)</f>
        <v>599682</v>
      </c>
      <c r="E22" s="172">
        <f t="shared" si="8"/>
        <v>722815</v>
      </c>
      <c r="F22" s="172">
        <f t="shared" si="8"/>
        <v>727161</v>
      </c>
      <c r="G22" s="173">
        <f t="shared" si="8"/>
        <v>723358</v>
      </c>
    </row>
    <row r="23" spans="1:7" ht="15.6" x14ac:dyDescent="0.3">
      <c r="A23" s="12"/>
      <c r="B23" s="90" t="s">
        <v>15</v>
      </c>
      <c r="C23" s="144">
        <f>SUM(C24:C28)</f>
        <v>496202.70000000007</v>
      </c>
      <c r="D23" s="144">
        <f t="shared" ref="D23:G23" si="9">SUM(D24:D28)</f>
        <v>599682</v>
      </c>
      <c r="E23" s="144">
        <f t="shared" si="9"/>
        <v>722815</v>
      </c>
      <c r="F23" s="144">
        <f t="shared" si="9"/>
        <v>727161</v>
      </c>
      <c r="G23" s="145">
        <f t="shared" si="9"/>
        <v>723358</v>
      </c>
    </row>
    <row r="24" spans="1:7" ht="15.6" x14ac:dyDescent="0.3">
      <c r="A24" s="12"/>
      <c r="B24" s="85" t="s">
        <v>119</v>
      </c>
      <c r="C24" s="111">
        <v>254495.88</v>
      </c>
      <c r="D24" s="111">
        <v>334594</v>
      </c>
      <c r="E24" s="111">
        <v>436815</v>
      </c>
      <c r="F24" s="111">
        <v>443141</v>
      </c>
      <c r="G24" s="133">
        <v>441368</v>
      </c>
    </row>
    <row r="25" spans="1:7" ht="15.6" x14ac:dyDescent="0.3">
      <c r="A25" s="12"/>
      <c r="B25" s="85" t="s">
        <v>120</v>
      </c>
      <c r="C25" s="111">
        <v>217337.03</v>
      </c>
      <c r="D25" s="111">
        <v>244250</v>
      </c>
      <c r="E25" s="111">
        <v>267600</v>
      </c>
      <c r="F25" s="111">
        <v>264100</v>
      </c>
      <c r="G25" s="133">
        <v>263590</v>
      </c>
    </row>
    <row r="26" spans="1:7" ht="15.6" x14ac:dyDescent="0.3">
      <c r="A26" s="12"/>
      <c r="B26" s="85" t="s">
        <v>121</v>
      </c>
      <c r="C26" s="111">
        <v>2123.5700000000002</v>
      </c>
      <c r="D26" s="111">
        <v>2124</v>
      </c>
      <c r="E26" s="111">
        <v>1500</v>
      </c>
      <c r="F26" s="111">
        <v>1500</v>
      </c>
      <c r="G26" s="133">
        <v>1500</v>
      </c>
    </row>
    <row r="27" spans="1:7" ht="31.2" x14ac:dyDescent="0.3">
      <c r="A27" s="12"/>
      <c r="B27" s="85" t="s">
        <v>122</v>
      </c>
      <c r="C27" s="111">
        <v>0</v>
      </c>
      <c r="D27" s="111">
        <v>1991</v>
      </c>
      <c r="E27" s="111">
        <v>1900</v>
      </c>
      <c r="F27" s="111">
        <v>1900</v>
      </c>
      <c r="G27" s="133">
        <v>1900</v>
      </c>
    </row>
    <row r="28" spans="1:7" ht="31.2" x14ac:dyDescent="0.3">
      <c r="A28" s="12"/>
      <c r="B28" s="85" t="s">
        <v>123</v>
      </c>
      <c r="C28" s="111">
        <v>22246.22</v>
      </c>
      <c r="D28" s="111">
        <v>16723</v>
      </c>
      <c r="E28" s="111">
        <v>15000</v>
      </c>
      <c r="F28" s="111">
        <v>16520</v>
      </c>
      <c r="G28" s="133">
        <v>15000</v>
      </c>
    </row>
    <row r="29" spans="1:7" ht="15.6" x14ac:dyDescent="0.3">
      <c r="A29" s="12"/>
      <c r="B29" s="84" t="s">
        <v>16</v>
      </c>
      <c r="C29" s="110">
        <f>SUM(C30)</f>
        <v>88581.58</v>
      </c>
      <c r="D29" s="110">
        <f t="shared" ref="D29:G29" si="10">SUM(D30)</f>
        <v>137440</v>
      </c>
      <c r="E29" s="110">
        <f t="shared" si="10"/>
        <v>110000</v>
      </c>
      <c r="F29" s="110">
        <f t="shared" si="10"/>
        <v>110000</v>
      </c>
      <c r="G29" s="143">
        <f t="shared" si="10"/>
        <v>110000</v>
      </c>
    </row>
    <row r="30" spans="1:7" ht="15.6" x14ac:dyDescent="0.3">
      <c r="A30" s="12"/>
      <c r="B30" s="91" t="s">
        <v>17</v>
      </c>
      <c r="C30" s="144">
        <f>SUM(C31:C34)</f>
        <v>88581.58</v>
      </c>
      <c r="D30" s="144">
        <f>SUM(D31:D34)</f>
        <v>137440</v>
      </c>
      <c r="E30" s="144">
        <f>SUM(E31:E34)</f>
        <v>110000</v>
      </c>
      <c r="F30" s="144">
        <f>SUM(F31:F34)</f>
        <v>110000</v>
      </c>
      <c r="G30" s="145">
        <f>SUM(G31:G34)</f>
        <v>110000</v>
      </c>
    </row>
    <row r="31" spans="1:7" ht="15.6" x14ac:dyDescent="0.3">
      <c r="A31" s="12"/>
      <c r="B31" s="85" t="s">
        <v>119</v>
      </c>
      <c r="C31" s="111">
        <v>0</v>
      </c>
      <c r="D31" s="111">
        <v>24636</v>
      </c>
      <c r="E31" s="111">
        <v>26300</v>
      </c>
      <c r="F31" s="111">
        <v>26300</v>
      </c>
      <c r="G31" s="133">
        <v>26300</v>
      </c>
    </row>
    <row r="32" spans="1:7" ht="15.6" x14ac:dyDescent="0.3">
      <c r="A32" s="12"/>
      <c r="B32" s="85" t="s">
        <v>120</v>
      </c>
      <c r="C32" s="111">
        <v>59831.22</v>
      </c>
      <c r="D32" s="111">
        <v>93804</v>
      </c>
      <c r="E32" s="111">
        <v>80700</v>
      </c>
      <c r="F32" s="111">
        <v>80700</v>
      </c>
      <c r="G32" s="133">
        <v>80700</v>
      </c>
    </row>
    <row r="33" spans="1:7" ht="15.6" x14ac:dyDescent="0.3">
      <c r="A33" s="12"/>
      <c r="B33" s="85" t="s">
        <v>121</v>
      </c>
      <c r="C33" s="111">
        <v>0</v>
      </c>
      <c r="D33" s="111"/>
      <c r="E33" s="111">
        <v>700</v>
      </c>
      <c r="F33" s="111">
        <v>700</v>
      </c>
      <c r="G33" s="133">
        <v>700</v>
      </c>
    </row>
    <row r="34" spans="1:7" ht="31.2" x14ac:dyDescent="0.3">
      <c r="A34" s="12"/>
      <c r="B34" s="85" t="s">
        <v>123</v>
      </c>
      <c r="C34" s="111">
        <v>28750.36</v>
      </c>
      <c r="D34" s="111">
        <v>19000</v>
      </c>
      <c r="E34" s="111">
        <v>2300</v>
      </c>
      <c r="F34" s="111">
        <v>2300</v>
      </c>
      <c r="G34" s="133">
        <v>2300</v>
      </c>
    </row>
    <row r="35" spans="1:7" ht="15.6" x14ac:dyDescent="0.3">
      <c r="A35" s="12"/>
      <c r="B35" s="84" t="s">
        <v>113</v>
      </c>
      <c r="C35" s="110">
        <f>SUM(C36)</f>
        <v>4354.88</v>
      </c>
      <c r="D35" s="110">
        <f t="shared" ref="D35:G35" si="11">SUM(D36)</f>
        <v>80092</v>
      </c>
      <c r="E35" s="110">
        <f t="shared" si="11"/>
        <v>40000</v>
      </c>
      <c r="F35" s="110">
        <f t="shared" si="11"/>
        <v>41000</v>
      </c>
      <c r="G35" s="143">
        <f t="shared" si="11"/>
        <v>41000</v>
      </c>
    </row>
    <row r="36" spans="1:7" ht="15.6" x14ac:dyDescent="0.3">
      <c r="A36" s="12"/>
      <c r="B36" s="91" t="s">
        <v>114</v>
      </c>
      <c r="C36" s="144">
        <f>SUM(C37:C39)</f>
        <v>4354.88</v>
      </c>
      <c r="D36" s="144">
        <f t="shared" ref="D36:G36" si="12">SUM(D37:D39)</f>
        <v>80092</v>
      </c>
      <c r="E36" s="144">
        <f t="shared" si="12"/>
        <v>40000</v>
      </c>
      <c r="F36" s="144">
        <f t="shared" si="12"/>
        <v>41000</v>
      </c>
      <c r="G36" s="145">
        <f t="shared" si="12"/>
        <v>41000</v>
      </c>
    </row>
    <row r="37" spans="1:7" ht="15.6" x14ac:dyDescent="0.3">
      <c r="A37" s="12"/>
      <c r="B37" s="85" t="s">
        <v>120</v>
      </c>
      <c r="C37" s="111">
        <v>3618.3</v>
      </c>
      <c r="D37" s="111">
        <v>51530</v>
      </c>
      <c r="E37" s="111">
        <v>28800</v>
      </c>
      <c r="F37" s="111">
        <v>30000</v>
      </c>
      <c r="G37" s="133">
        <v>30000</v>
      </c>
    </row>
    <row r="38" spans="1:7" ht="31.2" x14ac:dyDescent="0.3">
      <c r="A38" s="12"/>
      <c r="B38" s="86" t="s">
        <v>124</v>
      </c>
      <c r="C38" s="111">
        <v>736.58</v>
      </c>
      <c r="D38" s="111">
        <v>1062</v>
      </c>
      <c r="E38" s="111">
        <v>1100</v>
      </c>
      <c r="F38" s="111">
        <v>1100</v>
      </c>
      <c r="G38" s="133">
        <v>1100</v>
      </c>
    </row>
    <row r="39" spans="1:7" ht="31.2" x14ac:dyDescent="0.3">
      <c r="A39" s="12"/>
      <c r="B39" s="85" t="s">
        <v>123</v>
      </c>
      <c r="C39" s="111">
        <v>0</v>
      </c>
      <c r="D39" s="111">
        <v>27500</v>
      </c>
      <c r="E39" s="111">
        <v>10100</v>
      </c>
      <c r="F39" s="111">
        <v>9900</v>
      </c>
      <c r="G39" s="133">
        <v>9900</v>
      </c>
    </row>
    <row r="40" spans="1:7" ht="15.6" x14ac:dyDescent="0.3">
      <c r="A40" s="12"/>
      <c r="B40" s="87" t="s">
        <v>115</v>
      </c>
      <c r="C40" s="110">
        <f>SUM(C41,C43)</f>
        <v>31175.9</v>
      </c>
      <c r="D40" s="110">
        <f t="shared" ref="D40:G40" si="13">SUM(D41,D43)</f>
        <v>137518</v>
      </c>
      <c r="E40" s="110">
        <f t="shared" si="13"/>
        <v>200500</v>
      </c>
      <c r="F40" s="110">
        <f t="shared" si="13"/>
        <v>164000</v>
      </c>
      <c r="G40" s="143">
        <f t="shared" si="13"/>
        <v>164000</v>
      </c>
    </row>
    <row r="41" spans="1:7" ht="15.6" x14ac:dyDescent="0.3">
      <c r="A41" s="12"/>
      <c r="B41" s="87" t="s">
        <v>180</v>
      </c>
      <c r="C41" s="110">
        <f>SUM(C42)</f>
        <v>2597.62</v>
      </c>
      <c r="D41" s="110">
        <f t="shared" ref="D41:G41" si="14">SUM(D42)</f>
        <v>0</v>
      </c>
      <c r="E41" s="110">
        <f t="shared" si="14"/>
        <v>0</v>
      </c>
      <c r="F41" s="110">
        <f t="shared" si="14"/>
        <v>0</v>
      </c>
      <c r="G41" s="143">
        <f t="shared" si="14"/>
        <v>0</v>
      </c>
    </row>
    <row r="42" spans="1:7" ht="15.6" x14ac:dyDescent="0.3">
      <c r="A42" s="12"/>
      <c r="B42" s="112" t="s">
        <v>120</v>
      </c>
      <c r="C42" s="146">
        <v>2597.62</v>
      </c>
      <c r="D42" s="146">
        <v>0</v>
      </c>
      <c r="E42" s="146">
        <v>0</v>
      </c>
      <c r="F42" s="146">
        <v>0</v>
      </c>
      <c r="G42" s="174">
        <v>0</v>
      </c>
    </row>
    <row r="43" spans="1:7" ht="15.6" x14ac:dyDescent="0.3">
      <c r="A43" s="12"/>
      <c r="B43" s="92" t="s">
        <v>116</v>
      </c>
      <c r="C43" s="144">
        <f>SUM(C44:C46)</f>
        <v>28578.280000000002</v>
      </c>
      <c r="D43" s="144">
        <f t="shared" ref="D43:G43" si="15">SUM(D44:D46)</f>
        <v>137518</v>
      </c>
      <c r="E43" s="144">
        <f t="shared" si="15"/>
        <v>200500</v>
      </c>
      <c r="F43" s="144">
        <f t="shared" si="15"/>
        <v>164000</v>
      </c>
      <c r="G43" s="145">
        <f t="shared" si="15"/>
        <v>164000</v>
      </c>
    </row>
    <row r="44" spans="1:7" ht="15.6" x14ac:dyDescent="0.3">
      <c r="A44" s="12"/>
      <c r="B44" s="85" t="s">
        <v>119</v>
      </c>
      <c r="C44" s="111">
        <v>0</v>
      </c>
      <c r="D44" s="111">
        <v>0</v>
      </c>
      <c r="E44" s="111">
        <v>0</v>
      </c>
      <c r="F44" s="111">
        <v>0</v>
      </c>
      <c r="G44" s="133">
        <v>0</v>
      </c>
    </row>
    <row r="45" spans="1:7" ht="15.6" x14ac:dyDescent="0.3">
      <c r="A45" s="12"/>
      <c r="B45" s="85" t="s">
        <v>120</v>
      </c>
      <c r="C45" s="111">
        <v>24075.99</v>
      </c>
      <c r="D45" s="111">
        <v>81990</v>
      </c>
      <c r="E45" s="111">
        <v>139200</v>
      </c>
      <c r="F45" s="111">
        <v>126586</v>
      </c>
      <c r="G45" s="133">
        <v>126586</v>
      </c>
    </row>
    <row r="46" spans="1:7" ht="31.2" x14ac:dyDescent="0.3">
      <c r="A46" s="12"/>
      <c r="B46" s="85" t="s">
        <v>123</v>
      </c>
      <c r="C46" s="111">
        <v>4502.29</v>
      </c>
      <c r="D46" s="111">
        <v>55528</v>
      </c>
      <c r="E46" s="111">
        <v>61300</v>
      </c>
      <c r="F46" s="111">
        <v>37414</v>
      </c>
      <c r="G46" s="133">
        <v>37414</v>
      </c>
    </row>
    <row r="47" spans="1:7" ht="15.6" x14ac:dyDescent="0.3">
      <c r="A47" s="12"/>
      <c r="B47" s="87" t="s">
        <v>117</v>
      </c>
      <c r="C47" s="110">
        <f>SUM(C48)</f>
        <v>8218.41</v>
      </c>
      <c r="D47" s="110">
        <f t="shared" ref="D47:G47" si="16">SUM(D48)</f>
        <v>5428</v>
      </c>
      <c r="E47" s="110">
        <f t="shared" si="16"/>
        <v>8200</v>
      </c>
      <c r="F47" s="110">
        <f t="shared" si="16"/>
        <v>8200</v>
      </c>
      <c r="G47" s="143">
        <f t="shared" si="16"/>
        <v>8200</v>
      </c>
    </row>
    <row r="48" spans="1:7" ht="15.6" x14ac:dyDescent="0.3">
      <c r="A48" s="12"/>
      <c r="B48" s="91" t="s">
        <v>118</v>
      </c>
      <c r="C48" s="175">
        <f>SUM(C49)</f>
        <v>8218.41</v>
      </c>
      <c r="D48" s="175">
        <f t="shared" ref="D48:G48" si="17">SUM(D49)</f>
        <v>5428</v>
      </c>
      <c r="E48" s="175">
        <f t="shared" si="17"/>
        <v>8200</v>
      </c>
      <c r="F48" s="175">
        <f t="shared" si="17"/>
        <v>8200</v>
      </c>
      <c r="G48" s="176">
        <f t="shared" si="17"/>
        <v>8200</v>
      </c>
    </row>
    <row r="49" spans="1:10" ht="15" customHeight="1" x14ac:dyDescent="0.3">
      <c r="A49" s="12"/>
      <c r="B49" s="113" t="s">
        <v>120</v>
      </c>
      <c r="C49" s="177">
        <v>8218.41</v>
      </c>
      <c r="D49" s="177">
        <v>5428</v>
      </c>
      <c r="E49" s="177">
        <v>8200</v>
      </c>
      <c r="F49" s="177">
        <v>8200</v>
      </c>
      <c r="G49" s="178">
        <v>8200</v>
      </c>
      <c r="H49" s="7"/>
      <c r="I49" s="7"/>
      <c r="J49" s="7"/>
    </row>
    <row r="50" spans="1:10" ht="31.5" customHeight="1" x14ac:dyDescent="0.3">
      <c r="B50" s="164" t="s">
        <v>211</v>
      </c>
      <c r="C50" s="114">
        <f>SUM(C51)</f>
        <v>6888.32</v>
      </c>
      <c r="D50" s="114">
        <f t="shared" ref="D50:G50" si="18">SUM(D51)</f>
        <v>0</v>
      </c>
      <c r="E50" s="114">
        <f t="shared" si="18"/>
        <v>0</v>
      </c>
      <c r="F50" s="114">
        <f t="shared" si="18"/>
        <v>0</v>
      </c>
      <c r="G50" s="165">
        <f t="shared" si="18"/>
        <v>0</v>
      </c>
      <c r="H50" s="7"/>
      <c r="I50" s="7"/>
      <c r="J50" s="7"/>
    </row>
    <row r="51" spans="1:10" ht="48.75" customHeight="1" x14ac:dyDescent="0.3">
      <c r="B51" s="166" t="s">
        <v>212</v>
      </c>
      <c r="C51" s="115">
        <f>SUM(C52)</f>
        <v>6888.32</v>
      </c>
      <c r="D51" s="115">
        <f t="shared" ref="D51:G51" si="19">SUM(D52)</f>
        <v>0</v>
      </c>
      <c r="E51" s="115">
        <f t="shared" si="19"/>
        <v>0</v>
      </c>
      <c r="F51" s="115">
        <f t="shared" si="19"/>
        <v>0</v>
      </c>
      <c r="G51" s="167">
        <f t="shared" si="19"/>
        <v>0</v>
      </c>
      <c r="H51" s="7"/>
      <c r="I51" s="7"/>
      <c r="J51" s="7"/>
    </row>
    <row r="52" spans="1:10" ht="30" customHeight="1" thickBot="1" x14ac:dyDescent="0.35">
      <c r="B52" s="168" t="s">
        <v>123</v>
      </c>
      <c r="C52" s="169">
        <v>6888.32</v>
      </c>
      <c r="D52" s="169">
        <v>0</v>
      </c>
      <c r="E52" s="169">
        <v>0</v>
      </c>
      <c r="F52" s="169">
        <v>0</v>
      </c>
      <c r="G52" s="152">
        <v>0</v>
      </c>
    </row>
  </sheetData>
  <mergeCells count="1">
    <mergeCell ref="B3:G3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6"/>
  <sheetViews>
    <sheetView workbookViewId="0">
      <selection activeCell="E15" sqref="E15"/>
    </sheetView>
  </sheetViews>
  <sheetFormatPr defaultRowHeight="14.4" x14ac:dyDescent="0.3"/>
  <cols>
    <col min="2" max="2" width="37.6640625" customWidth="1"/>
    <col min="3" max="7" width="25.33203125" customWidth="1"/>
  </cols>
  <sheetData>
    <row r="1" spans="1:7" ht="18" x14ac:dyDescent="0.35">
      <c r="A1" s="17" t="s">
        <v>41</v>
      </c>
      <c r="B1" s="13"/>
      <c r="C1" s="13"/>
      <c r="D1" s="13"/>
      <c r="E1" s="13"/>
      <c r="F1" s="13"/>
      <c r="G1" s="24"/>
    </row>
    <row r="2" spans="1:7" ht="17.399999999999999" x14ac:dyDescent="0.3">
      <c r="A2" s="12"/>
      <c r="B2" s="13"/>
      <c r="C2" s="13"/>
      <c r="D2" s="13"/>
      <c r="E2" s="13"/>
      <c r="F2" s="13"/>
      <c r="G2" s="24"/>
    </row>
    <row r="3" spans="1:7" ht="15.75" customHeight="1" x14ac:dyDescent="0.3">
      <c r="A3" s="12"/>
      <c r="B3" s="210" t="s">
        <v>198</v>
      </c>
      <c r="C3" s="210"/>
      <c r="D3" s="210"/>
      <c r="E3" s="210"/>
      <c r="F3" s="210"/>
      <c r="G3" s="210"/>
    </row>
    <row r="4" spans="1:7" ht="18" thickBot="1" x14ac:dyDescent="0.35">
      <c r="A4" s="12"/>
      <c r="B4" s="13"/>
      <c r="C4" s="13"/>
      <c r="D4" s="13"/>
      <c r="E4" s="13"/>
      <c r="F4" s="13"/>
      <c r="G4" s="24"/>
    </row>
    <row r="5" spans="1:7" ht="15.6" x14ac:dyDescent="0.3">
      <c r="A5" s="12"/>
      <c r="B5" s="83" t="s">
        <v>8</v>
      </c>
      <c r="C5" s="61" t="s">
        <v>190</v>
      </c>
      <c r="D5" s="61" t="s">
        <v>42</v>
      </c>
      <c r="E5" s="61" t="s">
        <v>191</v>
      </c>
      <c r="F5" s="61" t="s">
        <v>192</v>
      </c>
      <c r="G5" s="61" t="s">
        <v>193</v>
      </c>
    </row>
    <row r="6" spans="1:7" ht="16.2" thickBot="1" x14ac:dyDescent="0.35">
      <c r="A6" s="12"/>
      <c r="B6" s="93">
        <v>1</v>
      </c>
      <c r="C6" s="72">
        <v>2</v>
      </c>
      <c r="D6" s="72">
        <v>5</v>
      </c>
      <c r="E6" s="72"/>
      <c r="F6" s="72"/>
      <c r="G6" s="72">
        <v>6</v>
      </c>
    </row>
    <row r="7" spans="1:7" ht="15.75" customHeight="1" thickBot="1" x14ac:dyDescent="0.35">
      <c r="A7" s="12"/>
      <c r="B7" s="96" t="s">
        <v>32</v>
      </c>
      <c r="C7" s="179">
        <f>SUM(C8)</f>
        <v>635421.79</v>
      </c>
      <c r="D7" s="179">
        <f t="shared" ref="D7:G7" si="0">SUM(D8)</f>
        <v>960160</v>
      </c>
      <c r="E7" s="179">
        <f t="shared" si="0"/>
        <v>1081515</v>
      </c>
      <c r="F7" s="179">
        <f t="shared" si="0"/>
        <v>1050361</v>
      </c>
      <c r="G7" s="179">
        <f t="shared" si="0"/>
        <v>1046558</v>
      </c>
    </row>
    <row r="8" spans="1:7" ht="15.75" customHeight="1" x14ac:dyDescent="0.3">
      <c r="A8" s="12"/>
      <c r="B8" s="98" t="s">
        <v>125</v>
      </c>
      <c r="C8" s="180">
        <f>SUM(C9)</f>
        <v>635421.79</v>
      </c>
      <c r="D8" s="180">
        <f t="shared" ref="D8:G8" si="1">SUM(D9)</f>
        <v>960160</v>
      </c>
      <c r="E8" s="180">
        <f t="shared" si="1"/>
        <v>1081515</v>
      </c>
      <c r="F8" s="180">
        <f t="shared" si="1"/>
        <v>1050361</v>
      </c>
      <c r="G8" s="180">
        <f t="shared" si="1"/>
        <v>1046558</v>
      </c>
    </row>
    <row r="9" spans="1:7" ht="16.2" thickBot="1" x14ac:dyDescent="0.35">
      <c r="A9" s="12"/>
      <c r="B9" s="97" t="s">
        <v>126</v>
      </c>
      <c r="C9" s="151">
        <v>635421.79</v>
      </c>
      <c r="D9" s="151">
        <v>960160</v>
      </c>
      <c r="E9" s="151">
        <v>1081515</v>
      </c>
      <c r="F9" s="151">
        <v>1050361</v>
      </c>
      <c r="G9" s="181">
        <v>1046558</v>
      </c>
    </row>
    <row r="10" spans="1:7" x14ac:dyDescent="0.3">
      <c r="A10" s="12"/>
      <c r="B10" s="12"/>
      <c r="C10" s="12"/>
      <c r="D10" s="12"/>
      <c r="E10" s="12"/>
      <c r="F10" s="12"/>
      <c r="G10" s="12"/>
    </row>
    <row r="11" spans="1:7" x14ac:dyDescent="0.3">
      <c r="A11" s="12"/>
      <c r="B11" s="25"/>
      <c r="C11" s="25"/>
      <c r="D11" s="25"/>
      <c r="E11" s="25"/>
      <c r="F11" s="25"/>
      <c r="G11" s="25"/>
    </row>
    <row r="12" spans="1:7" x14ac:dyDescent="0.3">
      <c r="A12" s="12"/>
      <c r="B12" s="25"/>
      <c r="C12" s="25"/>
      <c r="D12" s="25"/>
      <c r="E12" s="25"/>
      <c r="F12" s="25"/>
      <c r="G12" s="25"/>
    </row>
    <row r="13" spans="1:7" x14ac:dyDescent="0.3">
      <c r="A13" s="12"/>
      <c r="B13" s="25"/>
      <c r="C13" s="25"/>
      <c r="D13" s="25"/>
      <c r="E13" s="25"/>
      <c r="F13" s="25"/>
      <c r="G13" s="25"/>
    </row>
    <row r="14" spans="1:7" x14ac:dyDescent="0.3">
      <c r="A14" s="12"/>
      <c r="B14" s="12"/>
      <c r="C14" s="12"/>
      <c r="D14" s="12"/>
      <c r="E14" s="12"/>
      <c r="F14" s="12"/>
      <c r="G14" s="12"/>
    </row>
    <row r="15" spans="1:7" x14ac:dyDescent="0.3">
      <c r="A15" s="12"/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</sheetData>
  <mergeCells count="1">
    <mergeCell ref="B3:G3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182"/>
  <sheetViews>
    <sheetView workbookViewId="0">
      <selection activeCell="K34" sqref="K34"/>
    </sheetView>
  </sheetViews>
  <sheetFormatPr defaultRowHeight="14.4" x14ac:dyDescent="0.3"/>
  <cols>
    <col min="2" max="2" width="7.44140625" bestFit="1" customWidth="1"/>
    <col min="3" max="3" width="8.44140625" bestFit="1" customWidth="1"/>
    <col min="4" max="4" width="25.44140625" customWidth="1"/>
    <col min="5" max="5" width="32.6640625" customWidth="1"/>
    <col min="6" max="11" width="24.33203125" customWidth="1"/>
  </cols>
  <sheetData>
    <row r="1" spans="1:11" ht="18" x14ac:dyDescent="0.35">
      <c r="A1" s="17" t="s">
        <v>41</v>
      </c>
      <c r="B1" s="13"/>
      <c r="C1" s="13"/>
      <c r="D1" s="13"/>
      <c r="E1" s="13"/>
      <c r="F1" s="13"/>
      <c r="G1" s="13"/>
      <c r="H1" s="13"/>
      <c r="I1" s="13"/>
      <c r="J1" s="13"/>
      <c r="K1" s="3"/>
    </row>
    <row r="2" spans="1:11" ht="17.399999999999999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3"/>
    </row>
    <row r="3" spans="1:11" ht="18" customHeight="1" x14ac:dyDescent="0.3">
      <c r="A3" s="12"/>
      <c r="B3" s="210" t="s">
        <v>9</v>
      </c>
      <c r="C3" s="210"/>
      <c r="D3" s="210"/>
      <c r="E3" s="210"/>
      <c r="F3" s="210"/>
      <c r="G3" s="210"/>
      <c r="H3" s="210"/>
      <c r="I3" s="210"/>
      <c r="J3" s="210"/>
      <c r="K3" s="4"/>
    </row>
    <row r="4" spans="1:11" ht="17.399999999999999" x14ac:dyDescent="0.3">
      <c r="A4" s="12"/>
      <c r="B4" s="13"/>
      <c r="C4" s="13"/>
      <c r="D4" s="13"/>
      <c r="E4" s="13"/>
      <c r="F4" s="13"/>
      <c r="G4" s="13"/>
      <c r="H4" s="13"/>
      <c r="I4" s="13"/>
      <c r="J4" s="13"/>
      <c r="K4" s="3"/>
    </row>
    <row r="5" spans="1:11" ht="16.8" x14ac:dyDescent="0.3">
      <c r="A5" s="12"/>
      <c r="B5" s="297" t="s">
        <v>199</v>
      </c>
      <c r="C5" s="297"/>
      <c r="D5" s="297"/>
      <c r="E5" s="297"/>
      <c r="F5" s="297"/>
      <c r="G5" s="297"/>
      <c r="H5" s="297"/>
      <c r="I5" s="297"/>
      <c r="J5" s="297"/>
    </row>
    <row r="6" spans="1:11" ht="18" thickBot="1" x14ac:dyDescent="0.35">
      <c r="A6" s="12"/>
      <c r="B6" s="13"/>
      <c r="C6" s="13"/>
      <c r="D6" s="13"/>
      <c r="E6" s="13"/>
      <c r="F6" s="13"/>
      <c r="G6" s="13"/>
      <c r="H6" s="13"/>
      <c r="I6" s="13"/>
      <c r="J6" s="13"/>
    </row>
    <row r="7" spans="1:11" ht="15.6" x14ac:dyDescent="0.3">
      <c r="A7" s="12"/>
      <c r="B7" s="298" t="s">
        <v>8</v>
      </c>
      <c r="C7" s="299"/>
      <c r="D7" s="299"/>
      <c r="E7" s="300"/>
      <c r="F7" s="61" t="s">
        <v>190</v>
      </c>
      <c r="G7" s="61" t="s">
        <v>42</v>
      </c>
      <c r="H7" s="61" t="s">
        <v>191</v>
      </c>
      <c r="I7" s="61" t="s">
        <v>192</v>
      </c>
      <c r="J7" s="125" t="s">
        <v>193</v>
      </c>
    </row>
    <row r="8" spans="1:11" s="9" customFormat="1" ht="15.6" x14ac:dyDescent="0.2">
      <c r="A8" s="41"/>
      <c r="B8" s="301">
        <v>1</v>
      </c>
      <c r="C8" s="302"/>
      <c r="D8" s="302"/>
      <c r="E8" s="303"/>
      <c r="F8" s="48">
        <v>3</v>
      </c>
      <c r="G8" s="48">
        <v>4</v>
      </c>
      <c r="H8" s="48"/>
      <c r="I8" s="48"/>
      <c r="J8" s="119">
        <v>5</v>
      </c>
    </row>
    <row r="9" spans="1:11" ht="19.5" customHeight="1" x14ac:dyDescent="0.3">
      <c r="A9" s="12"/>
      <c r="B9" s="304" t="s">
        <v>127</v>
      </c>
      <c r="C9" s="305"/>
      <c r="D9" s="305"/>
      <c r="E9" s="306"/>
      <c r="F9" s="182">
        <f>SUM(F10,F12,F14,F16,F19,F21)</f>
        <v>635421.79</v>
      </c>
      <c r="G9" s="182">
        <f t="shared" ref="G9:J9" si="0">SUM(G10,G12,G14,G16,G19,G21)</f>
        <v>960160</v>
      </c>
      <c r="H9" s="182">
        <f t="shared" si="0"/>
        <v>1081515</v>
      </c>
      <c r="I9" s="182">
        <f t="shared" si="0"/>
        <v>1050361</v>
      </c>
      <c r="J9" s="183">
        <f t="shared" si="0"/>
        <v>1046558</v>
      </c>
    </row>
    <row r="10" spans="1:11" ht="20.100000000000001" customHeight="1" x14ac:dyDescent="0.3">
      <c r="A10" s="12"/>
      <c r="B10" s="282" t="s">
        <v>128</v>
      </c>
      <c r="C10" s="283"/>
      <c r="D10" s="283"/>
      <c r="E10" s="284"/>
      <c r="F10" s="184">
        <f t="shared" ref="F10:J10" si="1">SUM(F11)</f>
        <v>496202.7</v>
      </c>
      <c r="G10" s="184">
        <f t="shared" si="1"/>
        <v>599682</v>
      </c>
      <c r="H10" s="184">
        <f t="shared" si="1"/>
        <v>722815</v>
      </c>
      <c r="I10" s="184">
        <f t="shared" si="1"/>
        <v>727161</v>
      </c>
      <c r="J10" s="185">
        <f t="shared" si="1"/>
        <v>723358</v>
      </c>
    </row>
    <row r="11" spans="1:11" ht="20.100000000000001" customHeight="1" x14ac:dyDescent="0.3">
      <c r="A11" s="12"/>
      <c r="B11" s="279" t="s">
        <v>129</v>
      </c>
      <c r="C11" s="280"/>
      <c r="D11" s="280"/>
      <c r="E11" s="281"/>
      <c r="F11" s="186">
        <v>496202.7</v>
      </c>
      <c r="G11" s="186">
        <v>599682</v>
      </c>
      <c r="H11" s="186">
        <v>722815</v>
      </c>
      <c r="I11" s="186">
        <v>727161</v>
      </c>
      <c r="J11" s="187">
        <v>723358</v>
      </c>
    </row>
    <row r="12" spans="1:11" ht="20.100000000000001" customHeight="1" x14ac:dyDescent="0.3">
      <c r="A12" s="12"/>
      <c r="B12" s="282" t="s">
        <v>130</v>
      </c>
      <c r="C12" s="283"/>
      <c r="D12" s="283"/>
      <c r="E12" s="284"/>
      <c r="F12" s="184">
        <f t="shared" ref="F12:J12" si="2">SUM(F13)</f>
        <v>88581.58</v>
      </c>
      <c r="G12" s="184">
        <f t="shared" si="2"/>
        <v>137440</v>
      </c>
      <c r="H12" s="184">
        <f t="shared" si="2"/>
        <v>110000</v>
      </c>
      <c r="I12" s="184">
        <f t="shared" si="2"/>
        <v>110000</v>
      </c>
      <c r="J12" s="185">
        <f t="shared" si="2"/>
        <v>110000</v>
      </c>
    </row>
    <row r="13" spans="1:11" ht="20.100000000000001" customHeight="1" x14ac:dyDescent="0.3">
      <c r="A13" s="12"/>
      <c r="B13" s="279" t="s">
        <v>131</v>
      </c>
      <c r="C13" s="280"/>
      <c r="D13" s="280"/>
      <c r="E13" s="281"/>
      <c r="F13" s="186">
        <v>88581.58</v>
      </c>
      <c r="G13" s="186">
        <v>137440</v>
      </c>
      <c r="H13" s="186">
        <v>110000</v>
      </c>
      <c r="I13" s="186">
        <v>110000</v>
      </c>
      <c r="J13" s="187">
        <v>110000</v>
      </c>
    </row>
    <row r="14" spans="1:11" ht="20.100000000000001" customHeight="1" x14ac:dyDescent="0.3">
      <c r="A14" s="12"/>
      <c r="B14" s="282" t="s">
        <v>132</v>
      </c>
      <c r="C14" s="283"/>
      <c r="D14" s="283"/>
      <c r="E14" s="284"/>
      <c r="F14" s="184">
        <f t="shared" ref="F14:J14" si="3">SUM(F15)</f>
        <v>4354.88</v>
      </c>
      <c r="G14" s="184">
        <f t="shared" si="3"/>
        <v>80092</v>
      </c>
      <c r="H14" s="184">
        <f t="shared" si="3"/>
        <v>40000</v>
      </c>
      <c r="I14" s="184">
        <f t="shared" si="3"/>
        <v>41000</v>
      </c>
      <c r="J14" s="185">
        <f t="shared" si="3"/>
        <v>41000</v>
      </c>
    </row>
    <row r="15" spans="1:11" ht="20.100000000000001" customHeight="1" x14ac:dyDescent="0.3">
      <c r="A15" s="12"/>
      <c r="B15" s="279" t="s">
        <v>133</v>
      </c>
      <c r="C15" s="280"/>
      <c r="D15" s="280"/>
      <c r="E15" s="281"/>
      <c r="F15" s="186">
        <v>4354.88</v>
      </c>
      <c r="G15" s="186">
        <v>80092</v>
      </c>
      <c r="H15" s="186">
        <v>40000</v>
      </c>
      <c r="I15" s="186">
        <v>41000</v>
      </c>
      <c r="J15" s="187">
        <v>41000</v>
      </c>
    </row>
    <row r="16" spans="1:11" ht="20.100000000000001" customHeight="1" x14ac:dyDescent="0.3">
      <c r="A16" s="12"/>
      <c r="B16" s="282" t="s">
        <v>134</v>
      </c>
      <c r="C16" s="283"/>
      <c r="D16" s="283"/>
      <c r="E16" s="284"/>
      <c r="F16" s="184">
        <f>SUM(F17:F18)</f>
        <v>31175.899999999998</v>
      </c>
      <c r="G16" s="184">
        <f t="shared" ref="G16:J16" si="4">SUM(G18)</f>
        <v>137518</v>
      </c>
      <c r="H16" s="184">
        <f t="shared" si="4"/>
        <v>200500</v>
      </c>
      <c r="I16" s="184">
        <f t="shared" si="4"/>
        <v>164000</v>
      </c>
      <c r="J16" s="185">
        <f t="shared" si="4"/>
        <v>164000</v>
      </c>
    </row>
    <row r="17" spans="1:11" ht="20.100000000000001" customHeight="1" x14ac:dyDescent="0.3">
      <c r="A17" s="12"/>
      <c r="B17" s="288" t="s">
        <v>203</v>
      </c>
      <c r="C17" s="289"/>
      <c r="D17" s="289"/>
      <c r="E17" s="290"/>
      <c r="F17" s="188">
        <v>2597.62</v>
      </c>
      <c r="G17" s="188">
        <v>0</v>
      </c>
      <c r="H17" s="188">
        <v>0</v>
      </c>
      <c r="I17" s="188">
        <v>0</v>
      </c>
      <c r="J17" s="189">
        <v>0</v>
      </c>
    </row>
    <row r="18" spans="1:11" ht="20.100000000000001" customHeight="1" x14ac:dyDescent="0.3">
      <c r="A18" s="12"/>
      <c r="B18" s="279" t="s">
        <v>135</v>
      </c>
      <c r="C18" s="280"/>
      <c r="D18" s="280"/>
      <c r="E18" s="281"/>
      <c r="F18" s="186">
        <v>28578.28</v>
      </c>
      <c r="G18" s="186">
        <v>137518</v>
      </c>
      <c r="H18" s="186">
        <v>200500</v>
      </c>
      <c r="I18" s="186">
        <v>164000</v>
      </c>
      <c r="J18" s="187">
        <v>164000</v>
      </c>
      <c r="K18" s="99"/>
    </row>
    <row r="19" spans="1:11" ht="20.100000000000001" customHeight="1" x14ac:dyDescent="0.3">
      <c r="A19" s="12"/>
      <c r="B19" s="282" t="s">
        <v>136</v>
      </c>
      <c r="C19" s="283"/>
      <c r="D19" s="283"/>
      <c r="E19" s="284"/>
      <c r="F19" s="184">
        <f t="shared" ref="F19:J19" si="5">SUM(F20)</f>
        <v>8218.41</v>
      </c>
      <c r="G19" s="184">
        <f t="shared" si="5"/>
        <v>5428</v>
      </c>
      <c r="H19" s="184">
        <f t="shared" si="5"/>
        <v>8200</v>
      </c>
      <c r="I19" s="184">
        <f t="shared" si="5"/>
        <v>8200</v>
      </c>
      <c r="J19" s="185">
        <f t="shared" si="5"/>
        <v>8200</v>
      </c>
    </row>
    <row r="20" spans="1:11" ht="20.100000000000001" customHeight="1" x14ac:dyDescent="0.3">
      <c r="A20" s="12"/>
      <c r="B20" s="279" t="s">
        <v>137</v>
      </c>
      <c r="C20" s="280"/>
      <c r="D20" s="280"/>
      <c r="E20" s="281"/>
      <c r="F20" s="186">
        <v>8218.41</v>
      </c>
      <c r="G20" s="186">
        <v>5428</v>
      </c>
      <c r="H20" s="186">
        <v>8200</v>
      </c>
      <c r="I20" s="186">
        <v>8200</v>
      </c>
      <c r="J20" s="187">
        <v>8200</v>
      </c>
    </row>
    <row r="21" spans="1:11" ht="33" customHeight="1" x14ac:dyDescent="0.3">
      <c r="A21" s="12"/>
      <c r="B21" s="291" t="s">
        <v>204</v>
      </c>
      <c r="C21" s="292"/>
      <c r="D21" s="292"/>
      <c r="E21" s="293"/>
      <c r="F21" s="184">
        <f>SUM(F22)</f>
        <v>6888.32</v>
      </c>
      <c r="G21" s="184">
        <f t="shared" ref="G21:J21" si="6">SUM(G22)</f>
        <v>0</v>
      </c>
      <c r="H21" s="184">
        <f t="shared" si="6"/>
        <v>0</v>
      </c>
      <c r="I21" s="184">
        <f t="shared" si="6"/>
        <v>0</v>
      </c>
      <c r="J21" s="185">
        <f t="shared" si="6"/>
        <v>0</v>
      </c>
    </row>
    <row r="22" spans="1:11" ht="32.25" customHeight="1" x14ac:dyDescent="0.3">
      <c r="A22" s="12"/>
      <c r="B22" s="294" t="s">
        <v>205</v>
      </c>
      <c r="C22" s="295"/>
      <c r="D22" s="295"/>
      <c r="E22" s="296"/>
      <c r="F22" s="186">
        <v>6888.32</v>
      </c>
      <c r="G22" s="186">
        <v>0</v>
      </c>
      <c r="H22" s="186">
        <v>0</v>
      </c>
      <c r="I22" s="186">
        <v>0</v>
      </c>
      <c r="J22" s="190">
        <v>0</v>
      </c>
    </row>
    <row r="23" spans="1:11" ht="30.75" customHeight="1" x14ac:dyDescent="0.3">
      <c r="A23" s="12"/>
      <c r="B23" s="285" t="s">
        <v>138</v>
      </c>
      <c r="C23" s="286"/>
      <c r="D23" s="286"/>
      <c r="E23" s="287"/>
      <c r="F23" s="191">
        <f t="shared" ref="F23:J23" si="7">SUM(F24)</f>
        <v>635421.79</v>
      </c>
      <c r="G23" s="191">
        <f t="shared" si="7"/>
        <v>960160</v>
      </c>
      <c r="H23" s="191">
        <f t="shared" si="7"/>
        <v>1081515</v>
      </c>
      <c r="I23" s="191">
        <f t="shared" si="7"/>
        <v>1050361</v>
      </c>
      <c r="J23" s="192">
        <f t="shared" si="7"/>
        <v>1046558</v>
      </c>
    </row>
    <row r="24" spans="1:11" ht="20.100000000000001" customHeight="1" x14ac:dyDescent="0.3">
      <c r="A24" s="12"/>
      <c r="B24" s="270" t="s">
        <v>139</v>
      </c>
      <c r="C24" s="271"/>
      <c r="D24" s="271"/>
      <c r="E24" s="272"/>
      <c r="F24" s="193">
        <f t="shared" ref="F24:J24" si="8">SUM(F25,F61,F80)</f>
        <v>635421.79</v>
      </c>
      <c r="G24" s="193">
        <f t="shared" si="8"/>
        <v>960160</v>
      </c>
      <c r="H24" s="193">
        <f t="shared" si="8"/>
        <v>1081515</v>
      </c>
      <c r="I24" s="193">
        <f t="shared" si="8"/>
        <v>1050361</v>
      </c>
      <c r="J24" s="194">
        <f t="shared" si="8"/>
        <v>1046558</v>
      </c>
    </row>
    <row r="25" spans="1:11" ht="20.100000000000001" customHeight="1" x14ac:dyDescent="0.3">
      <c r="B25" s="270" t="s">
        <v>140</v>
      </c>
      <c r="C25" s="271"/>
      <c r="D25" s="271"/>
      <c r="E25" s="272"/>
      <c r="F25" s="193">
        <f t="shared" ref="F25:J25" si="9">SUM(F26)</f>
        <v>463818.29000000004</v>
      </c>
      <c r="G25" s="193">
        <f t="shared" si="9"/>
        <v>559865</v>
      </c>
      <c r="H25" s="193">
        <f t="shared" si="9"/>
        <v>677815</v>
      </c>
      <c r="I25" s="193">
        <f t="shared" si="9"/>
        <v>680141</v>
      </c>
      <c r="J25" s="194">
        <f t="shared" si="9"/>
        <v>679358</v>
      </c>
    </row>
    <row r="26" spans="1:11" ht="20.100000000000001" customHeight="1" x14ac:dyDescent="0.3">
      <c r="B26" s="273" t="s">
        <v>128</v>
      </c>
      <c r="C26" s="274"/>
      <c r="D26" s="274"/>
      <c r="E26" s="275"/>
      <c r="F26" s="195">
        <f t="shared" ref="F26:J26" si="10">SUM(F27)</f>
        <v>463818.29000000004</v>
      </c>
      <c r="G26" s="195">
        <f t="shared" si="10"/>
        <v>559865</v>
      </c>
      <c r="H26" s="195">
        <f t="shared" si="10"/>
        <v>677815</v>
      </c>
      <c r="I26" s="195">
        <f t="shared" si="10"/>
        <v>680141</v>
      </c>
      <c r="J26" s="196">
        <f t="shared" si="10"/>
        <v>679358</v>
      </c>
    </row>
    <row r="27" spans="1:11" ht="20.100000000000001" customHeight="1" x14ac:dyDescent="0.3">
      <c r="B27" s="273" t="s">
        <v>129</v>
      </c>
      <c r="C27" s="274"/>
      <c r="D27" s="274"/>
      <c r="E27" s="275"/>
      <c r="F27" s="195">
        <f t="shared" ref="F27:J27" si="11">SUM(F28,F32,F55,F57)</f>
        <v>463818.29000000004</v>
      </c>
      <c r="G27" s="195">
        <f t="shared" si="11"/>
        <v>559865</v>
      </c>
      <c r="H27" s="195">
        <f t="shared" si="11"/>
        <v>677815</v>
      </c>
      <c r="I27" s="195">
        <f t="shared" si="11"/>
        <v>680141</v>
      </c>
      <c r="J27" s="196">
        <f t="shared" si="11"/>
        <v>679358</v>
      </c>
    </row>
    <row r="28" spans="1:11" ht="20.100000000000001" customHeight="1" x14ac:dyDescent="0.3">
      <c r="B28" s="276" t="s">
        <v>119</v>
      </c>
      <c r="C28" s="277"/>
      <c r="D28" s="277"/>
      <c r="E28" s="278"/>
      <c r="F28" s="197">
        <f t="shared" ref="F28:J28" si="12">SUM(F29:F31)</f>
        <v>254495.88</v>
      </c>
      <c r="G28" s="197">
        <f t="shared" si="12"/>
        <v>334594</v>
      </c>
      <c r="H28" s="197">
        <f t="shared" si="12"/>
        <v>436815</v>
      </c>
      <c r="I28" s="197">
        <f t="shared" si="12"/>
        <v>443141</v>
      </c>
      <c r="J28" s="198">
        <f t="shared" si="12"/>
        <v>441368</v>
      </c>
    </row>
    <row r="29" spans="1:11" ht="20.100000000000001" customHeight="1" x14ac:dyDescent="0.3">
      <c r="B29" s="252" t="s">
        <v>141</v>
      </c>
      <c r="C29" s="253"/>
      <c r="D29" s="253"/>
      <c r="E29" s="254"/>
      <c r="F29" s="43">
        <v>210201.16</v>
      </c>
      <c r="G29" s="43">
        <v>276952</v>
      </c>
      <c r="H29" s="43">
        <v>358640</v>
      </c>
      <c r="I29" s="43">
        <v>364070</v>
      </c>
      <c r="J29" s="133">
        <v>362548</v>
      </c>
    </row>
    <row r="30" spans="1:11" ht="20.100000000000001" customHeight="1" x14ac:dyDescent="0.3">
      <c r="B30" s="252" t="s">
        <v>142</v>
      </c>
      <c r="C30" s="253"/>
      <c r="D30" s="253"/>
      <c r="E30" s="254"/>
      <c r="F30" s="43">
        <v>9611.5400000000009</v>
      </c>
      <c r="G30" s="43">
        <v>11945</v>
      </c>
      <c r="H30" s="43">
        <v>19000</v>
      </c>
      <c r="I30" s="43">
        <v>19000</v>
      </c>
      <c r="J30" s="133">
        <v>19000</v>
      </c>
    </row>
    <row r="31" spans="1:11" ht="20.100000000000001" customHeight="1" x14ac:dyDescent="0.3">
      <c r="B31" s="252" t="s">
        <v>143</v>
      </c>
      <c r="C31" s="253"/>
      <c r="D31" s="253"/>
      <c r="E31" s="254"/>
      <c r="F31" s="43">
        <v>34683.18</v>
      </c>
      <c r="G31" s="43">
        <v>45697</v>
      </c>
      <c r="H31" s="43">
        <v>59175</v>
      </c>
      <c r="I31" s="43">
        <v>60071</v>
      </c>
      <c r="J31" s="133">
        <v>59820</v>
      </c>
    </row>
    <row r="32" spans="1:11" ht="20.100000000000001" customHeight="1" x14ac:dyDescent="0.3">
      <c r="B32" s="258" t="s">
        <v>120</v>
      </c>
      <c r="C32" s="259"/>
      <c r="D32" s="259"/>
      <c r="E32" s="260"/>
      <c r="F32" s="199">
        <f t="shared" ref="F32:J32" si="13">SUM(F33,F34:F54)</f>
        <v>192584.19</v>
      </c>
      <c r="G32" s="199">
        <f t="shared" si="13"/>
        <v>219032</v>
      </c>
      <c r="H32" s="199">
        <f t="shared" si="13"/>
        <v>235500</v>
      </c>
      <c r="I32" s="199">
        <f t="shared" si="13"/>
        <v>232000</v>
      </c>
      <c r="J32" s="200">
        <f t="shared" si="13"/>
        <v>232490</v>
      </c>
    </row>
    <row r="33" spans="2:10" ht="20.100000000000001" customHeight="1" x14ac:dyDescent="0.3">
      <c r="B33" s="252" t="s">
        <v>144</v>
      </c>
      <c r="C33" s="253"/>
      <c r="D33" s="253"/>
      <c r="E33" s="254"/>
      <c r="F33" s="43">
        <v>3981.68</v>
      </c>
      <c r="G33" s="43">
        <v>5309</v>
      </c>
      <c r="H33" s="43">
        <v>5000</v>
      </c>
      <c r="I33" s="43">
        <v>5000</v>
      </c>
      <c r="J33" s="133">
        <v>5000</v>
      </c>
    </row>
    <row r="34" spans="2:10" ht="20.100000000000001" customHeight="1" x14ac:dyDescent="0.3">
      <c r="B34" s="252" t="s">
        <v>145</v>
      </c>
      <c r="C34" s="253"/>
      <c r="D34" s="253"/>
      <c r="E34" s="254"/>
      <c r="F34" s="43">
        <v>26529.27</v>
      </c>
      <c r="G34" s="43">
        <v>42206</v>
      </c>
      <c r="H34" s="43">
        <v>37400</v>
      </c>
      <c r="I34" s="43">
        <v>37400</v>
      </c>
      <c r="J34" s="133">
        <v>37400</v>
      </c>
    </row>
    <row r="35" spans="2:10" ht="20.100000000000001" customHeight="1" x14ac:dyDescent="0.3">
      <c r="B35" s="252" t="s">
        <v>146</v>
      </c>
      <c r="C35" s="253"/>
      <c r="D35" s="253"/>
      <c r="E35" s="254"/>
      <c r="F35" s="43">
        <v>5972.52</v>
      </c>
      <c r="G35" s="43">
        <v>5309</v>
      </c>
      <c r="H35" s="43">
        <v>3000</v>
      </c>
      <c r="I35" s="43">
        <v>3000</v>
      </c>
      <c r="J35" s="133">
        <v>3000</v>
      </c>
    </row>
    <row r="36" spans="2:10" ht="20.100000000000001" customHeight="1" x14ac:dyDescent="0.3">
      <c r="B36" s="252" t="s">
        <v>147</v>
      </c>
      <c r="C36" s="253"/>
      <c r="D36" s="253"/>
      <c r="E36" s="254"/>
      <c r="F36" s="43">
        <v>7299.75</v>
      </c>
      <c r="G36" s="43">
        <v>7963</v>
      </c>
      <c r="H36" s="43">
        <v>12000</v>
      </c>
      <c r="I36" s="43">
        <v>12000</v>
      </c>
      <c r="J36" s="133">
        <v>12000</v>
      </c>
    </row>
    <row r="37" spans="2:10" ht="20.100000000000001" customHeight="1" x14ac:dyDescent="0.3">
      <c r="B37" s="252" t="s">
        <v>148</v>
      </c>
      <c r="C37" s="253"/>
      <c r="D37" s="253"/>
      <c r="E37" s="254"/>
      <c r="F37" s="43">
        <v>33247.06</v>
      </c>
      <c r="G37" s="43">
        <v>39817</v>
      </c>
      <c r="H37" s="43">
        <v>35000</v>
      </c>
      <c r="I37" s="43">
        <v>35000</v>
      </c>
      <c r="J37" s="133">
        <v>35000</v>
      </c>
    </row>
    <row r="38" spans="2:10" ht="20.100000000000001" customHeight="1" x14ac:dyDescent="0.3">
      <c r="B38" s="252" t="s">
        <v>149</v>
      </c>
      <c r="C38" s="253"/>
      <c r="D38" s="253"/>
      <c r="E38" s="254"/>
      <c r="F38" s="43">
        <v>1327.22</v>
      </c>
      <c r="G38" s="43">
        <v>3318</v>
      </c>
      <c r="H38" s="43">
        <v>3000</v>
      </c>
      <c r="I38" s="43">
        <v>3000</v>
      </c>
      <c r="J38" s="133">
        <v>3000</v>
      </c>
    </row>
    <row r="39" spans="2:10" ht="20.100000000000001" customHeight="1" x14ac:dyDescent="0.3">
      <c r="B39" s="252" t="s">
        <v>150</v>
      </c>
      <c r="C39" s="253"/>
      <c r="D39" s="253"/>
      <c r="E39" s="254"/>
      <c r="F39" s="43">
        <v>3981.68</v>
      </c>
      <c r="G39" s="43">
        <v>5309</v>
      </c>
      <c r="H39" s="43">
        <v>5000</v>
      </c>
      <c r="I39" s="43">
        <v>5000</v>
      </c>
      <c r="J39" s="133">
        <v>5000</v>
      </c>
    </row>
    <row r="40" spans="2:10" ht="20.100000000000001" customHeight="1" x14ac:dyDescent="0.3">
      <c r="B40" s="252" t="s">
        <v>151</v>
      </c>
      <c r="C40" s="253"/>
      <c r="D40" s="253"/>
      <c r="E40" s="254"/>
      <c r="F40" s="43">
        <v>6636.13</v>
      </c>
      <c r="G40" s="43">
        <v>4645</v>
      </c>
      <c r="H40" s="43">
        <v>5000</v>
      </c>
      <c r="I40" s="43">
        <v>4000</v>
      </c>
      <c r="J40" s="133">
        <v>4290</v>
      </c>
    </row>
    <row r="41" spans="2:10" ht="20.100000000000001" customHeight="1" x14ac:dyDescent="0.3">
      <c r="B41" s="252" t="s">
        <v>152</v>
      </c>
      <c r="C41" s="253"/>
      <c r="D41" s="253"/>
      <c r="E41" s="254"/>
      <c r="F41" s="43">
        <v>11281.43</v>
      </c>
      <c r="G41" s="43">
        <v>10618</v>
      </c>
      <c r="H41" s="43">
        <v>16000</v>
      </c>
      <c r="I41" s="43">
        <v>16000</v>
      </c>
      <c r="J41" s="133">
        <v>16000</v>
      </c>
    </row>
    <row r="42" spans="2:10" ht="20.100000000000001" customHeight="1" x14ac:dyDescent="0.3">
      <c r="B42" s="252" t="s">
        <v>153</v>
      </c>
      <c r="C42" s="253"/>
      <c r="D42" s="253"/>
      <c r="E42" s="254"/>
      <c r="F42" s="43">
        <v>27871.78</v>
      </c>
      <c r="G42" s="43">
        <v>19908</v>
      </c>
      <c r="H42" s="43">
        <v>26000</v>
      </c>
      <c r="I42" s="43">
        <v>26000</v>
      </c>
      <c r="J42" s="133">
        <v>26000</v>
      </c>
    </row>
    <row r="43" spans="2:10" ht="20.100000000000001" customHeight="1" x14ac:dyDescent="0.3">
      <c r="B43" s="252" t="s">
        <v>154</v>
      </c>
      <c r="C43" s="253"/>
      <c r="D43" s="253"/>
      <c r="E43" s="254"/>
      <c r="F43" s="43">
        <v>6636.13</v>
      </c>
      <c r="G43" s="43">
        <v>7963</v>
      </c>
      <c r="H43" s="43">
        <v>10000</v>
      </c>
      <c r="I43" s="43">
        <v>10000</v>
      </c>
      <c r="J43" s="133">
        <v>10000</v>
      </c>
    </row>
    <row r="44" spans="2:10" ht="20.100000000000001" customHeight="1" x14ac:dyDescent="0.3">
      <c r="B44" s="252" t="s">
        <v>155</v>
      </c>
      <c r="C44" s="253"/>
      <c r="D44" s="253"/>
      <c r="E44" s="254"/>
      <c r="F44" s="43">
        <v>8892.43</v>
      </c>
      <c r="G44" s="43">
        <v>7963</v>
      </c>
      <c r="H44" s="43">
        <v>11600</v>
      </c>
      <c r="I44" s="43">
        <v>11600</v>
      </c>
      <c r="J44" s="133">
        <v>11600</v>
      </c>
    </row>
    <row r="45" spans="2:10" ht="20.100000000000001" customHeight="1" x14ac:dyDescent="0.3">
      <c r="B45" s="252" t="s">
        <v>156</v>
      </c>
      <c r="C45" s="253"/>
      <c r="D45" s="253"/>
      <c r="E45" s="254"/>
      <c r="F45" s="43">
        <v>3185.35</v>
      </c>
      <c r="G45" s="43">
        <v>3318</v>
      </c>
      <c r="H45" s="43">
        <v>3500</v>
      </c>
      <c r="I45" s="43">
        <v>3500</v>
      </c>
      <c r="J45" s="133">
        <v>3500</v>
      </c>
    </row>
    <row r="46" spans="2:10" ht="20.100000000000001" customHeight="1" x14ac:dyDescent="0.3">
      <c r="B46" s="252" t="s">
        <v>157</v>
      </c>
      <c r="C46" s="253"/>
      <c r="D46" s="253"/>
      <c r="E46" s="254"/>
      <c r="F46" s="43">
        <v>265.45</v>
      </c>
      <c r="G46" s="43">
        <v>265</v>
      </c>
      <c r="H46" s="43">
        <v>3000</v>
      </c>
      <c r="I46" s="43">
        <v>500</v>
      </c>
      <c r="J46" s="133">
        <v>700</v>
      </c>
    </row>
    <row r="47" spans="2:10" ht="20.100000000000001" customHeight="1" x14ac:dyDescent="0.3">
      <c r="B47" s="252" t="s">
        <v>158</v>
      </c>
      <c r="C47" s="253"/>
      <c r="D47" s="253"/>
      <c r="E47" s="254"/>
      <c r="F47" s="43">
        <v>12582.26</v>
      </c>
      <c r="G47" s="43">
        <v>12451</v>
      </c>
      <c r="H47" s="43">
        <v>13000</v>
      </c>
      <c r="I47" s="43">
        <v>13000</v>
      </c>
      <c r="J47" s="133">
        <v>13000</v>
      </c>
    </row>
    <row r="48" spans="2:10" ht="20.100000000000001" customHeight="1" x14ac:dyDescent="0.3">
      <c r="B48" s="252" t="s">
        <v>159</v>
      </c>
      <c r="C48" s="253"/>
      <c r="D48" s="253"/>
      <c r="E48" s="254"/>
      <c r="F48" s="43">
        <v>9290.6</v>
      </c>
      <c r="G48" s="43">
        <v>8627</v>
      </c>
      <c r="H48" s="43">
        <v>12000</v>
      </c>
      <c r="I48" s="43">
        <v>12000</v>
      </c>
      <c r="J48" s="133">
        <v>12000</v>
      </c>
    </row>
    <row r="49" spans="2:10" ht="20.100000000000001" customHeight="1" x14ac:dyDescent="0.3">
      <c r="B49" s="252" t="s">
        <v>160</v>
      </c>
      <c r="C49" s="253"/>
      <c r="D49" s="253"/>
      <c r="E49" s="254"/>
      <c r="F49" s="43">
        <v>13272.28</v>
      </c>
      <c r="G49" s="43">
        <v>19908</v>
      </c>
      <c r="H49" s="43">
        <v>17000</v>
      </c>
      <c r="I49" s="43">
        <v>17000</v>
      </c>
      <c r="J49" s="133">
        <v>17000</v>
      </c>
    </row>
    <row r="50" spans="2:10" ht="20.100000000000001" customHeight="1" x14ac:dyDescent="0.3">
      <c r="B50" s="252" t="s">
        <v>161</v>
      </c>
      <c r="C50" s="253"/>
      <c r="D50" s="253"/>
      <c r="E50" s="254"/>
      <c r="F50" s="43">
        <v>3583.52</v>
      </c>
      <c r="G50" s="43">
        <v>4645</v>
      </c>
      <c r="H50" s="43">
        <v>4700</v>
      </c>
      <c r="I50" s="43">
        <v>4700</v>
      </c>
      <c r="J50" s="133">
        <v>4700</v>
      </c>
    </row>
    <row r="51" spans="2:10" ht="20.100000000000001" customHeight="1" x14ac:dyDescent="0.3">
      <c r="B51" s="252" t="s">
        <v>162</v>
      </c>
      <c r="C51" s="253"/>
      <c r="D51" s="253"/>
      <c r="E51" s="254"/>
      <c r="F51" s="43">
        <v>5574.36</v>
      </c>
      <c r="G51" s="43">
        <v>5973</v>
      </c>
      <c r="H51" s="43">
        <v>9500</v>
      </c>
      <c r="I51" s="43">
        <v>9500</v>
      </c>
      <c r="J51" s="133">
        <v>9500</v>
      </c>
    </row>
    <row r="52" spans="2:10" ht="20.100000000000001" customHeight="1" x14ac:dyDescent="0.3">
      <c r="B52" s="252" t="s">
        <v>163</v>
      </c>
      <c r="C52" s="253"/>
      <c r="D52" s="253"/>
      <c r="E52" s="254"/>
      <c r="F52" s="43">
        <v>597.26</v>
      </c>
      <c r="G52" s="43">
        <v>597</v>
      </c>
      <c r="H52" s="43">
        <v>850</v>
      </c>
      <c r="I52" s="43">
        <v>850</v>
      </c>
      <c r="J52" s="133">
        <v>850</v>
      </c>
    </row>
    <row r="53" spans="2:10" ht="20.100000000000001" customHeight="1" x14ac:dyDescent="0.3">
      <c r="B53" s="252" t="s">
        <v>164</v>
      </c>
      <c r="C53" s="253"/>
      <c r="D53" s="253"/>
      <c r="E53" s="254"/>
      <c r="F53" s="43">
        <v>509.66</v>
      </c>
      <c r="G53" s="43">
        <v>531</v>
      </c>
      <c r="H53" s="43">
        <v>550</v>
      </c>
      <c r="I53" s="43">
        <v>550</v>
      </c>
      <c r="J53" s="133">
        <v>550</v>
      </c>
    </row>
    <row r="54" spans="2:10" ht="20.100000000000001" customHeight="1" x14ac:dyDescent="0.3">
      <c r="B54" s="252" t="s">
        <v>165</v>
      </c>
      <c r="C54" s="253"/>
      <c r="D54" s="253"/>
      <c r="E54" s="254"/>
      <c r="F54" s="43">
        <v>66.37</v>
      </c>
      <c r="G54" s="43">
        <v>2389</v>
      </c>
      <c r="H54" s="43">
        <v>2400</v>
      </c>
      <c r="I54" s="43">
        <v>2400</v>
      </c>
      <c r="J54" s="133">
        <v>2400</v>
      </c>
    </row>
    <row r="55" spans="2:10" ht="20.100000000000001" customHeight="1" x14ac:dyDescent="0.3">
      <c r="B55" s="258" t="s">
        <v>121</v>
      </c>
      <c r="C55" s="259"/>
      <c r="D55" s="259"/>
      <c r="E55" s="260"/>
      <c r="F55" s="199">
        <f t="shared" ref="F55:J55" si="14">SUM(F56)</f>
        <v>2123.5700000000002</v>
      </c>
      <c r="G55" s="199">
        <f t="shared" si="14"/>
        <v>2124</v>
      </c>
      <c r="H55" s="199">
        <f t="shared" si="14"/>
        <v>1500</v>
      </c>
      <c r="I55" s="199">
        <f t="shared" si="14"/>
        <v>1500</v>
      </c>
      <c r="J55" s="200">
        <f t="shared" si="14"/>
        <v>1500</v>
      </c>
    </row>
    <row r="56" spans="2:10" ht="20.100000000000001" customHeight="1" x14ac:dyDescent="0.3">
      <c r="B56" s="252" t="s">
        <v>166</v>
      </c>
      <c r="C56" s="253"/>
      <c r="D56" s="253"/>
      <c r="E56" s="254"/>
      <c r="F56" s="43">
        <v>2123.5700000000002</v>
      </c>
      <c r="G56" s="43">
        <v>2124</v>
      </c>
      <c r="H56" s="43">
        <v>1500</v>
      </c>
      <c r="I56" s="43">
        <v>1500</v>
      </c>
      <c r="J56" s="133">
        <v>1500</v>
      </c>
    </row>
    <row r="57" spans="2:10" ht="20.100000000000001" customHeight="1" x14ac:dyDescent="0.3">
      <c r="B57" s="258" t="s">
        <v>123</v>
      </c>
      <c r="C57" s="259"/>
      <c r="D57" s="259"/>
      <c r="E57" s="260"/>
      <c r="F57" s="199">
        <f>SUM(F58:F60)</f>
        <v>14614.650000000001</v>
      </c>
      <c r="G57" s="199">
        <f t="shared" ref="G57:J57" si="15">SUM(G58:G60)</f>
        <v>4115</v>
      </c>
      <c r="H57" s="199">
        <f t="shared" si="15"/>
        <v>4000</v>
      </c>
      <c r="I57" s="199">
        <f t="shared" si="15"/>
        <v>3500</v>
      </c>
      <c r="J57" s="200">
        <f t="shared" si="15"/>
        <v>4000</v>
      </c>
    </row>
    <row r="58" spans="2:10" ht="20.100000000000001" customHeight="1" x14ac:dyDescent="0.3">
      <c r="B58" s="252" t="s">
        <v>167</v>
      </c>
      <c r="C58" s="253"/>
      <c r="D58" s="253"/>
      <c r="E58" s="254"/>
      <c r="F58" s="43">
        <v>3318.07</v>
      </c>
      <c r="G58" s="43">
        <v>2389</v>
      </c>
      <c r="H58" s="43">
        <v>2000</v>
      </c>
      <c r="I58" s="43">
        <v>2000</v>
      </c>
      <c r="J58" s="133">
        <v>2000</v>
      </c>
    </row>
    <row r="59" spans="2:10" ht="20.100000000000001" customHeight="1" x14ac:dyDescent="0.3">
      <c r="B59" s="252" t="s">
        <v>168</v>
      </c>
      <c r="C59" s="253"/>
      <c r="D59" s="253"/>
      <c r="E59" s="254"/>
      <c r="F59" s="43">
        <v>2654.46</v>
      </c>
      <c r="G59" s="43">
        <v>1726</v>
      </c>
      <c r="H59" s="43">
        <v>2000</v>
      </c>
      <c r="I59" s="43">
        <v>1500</v>
      </c>
      <c r="J59" s="133">
        <v>2000</v>
      </c>
    </row>
    <row r="60" spans="2:10" ht="20.100000000000001" customHeight="1" x14ac:dyDescent="0.3">
      <c r="B60" s="243" t="s">
        <v>182</v>
      </c>
      <c r="C60" s="244"/>
      <c r="D60" s="244"/>
      <c r="E60" s="245"/>
      <c r="F60" s="43">
        <v>8642.1200000000008</v>
      </c>
      <c r="G60" s="43">
        <v>0</v>
      </c>
      <c r="H60" s="43">
        <v>0</v>
      </c>
      <c r="I60" s="43">
        <v>0</v>
      </c>
      <c r="J60" s="133">
        <v>0</v>
      </c>
    </row>
    <row r="61" spans="2:10" ht="20.100000000000001" customHeight="1" x14ac:dyDescent="0.3">
      <c r="B61" s="270" t="s">
        <v>169</v>
      </c>
      <c r="C61" s="271"/>
      <c r="D61" s="271"/>
      <c r="E61" s="272"/>
      <c r="F61" s="193">
        <f t="shared" ref="F61:J61" si="16">SUM(F62)</f>
        <v>32384.41</v>
      </c>
      <c r="G61" s="193">
        <f t="shared" si="16"/>
        <v>39817</v>
      </c>
      <c r="H61" s="193">
        <f t="shared" si="16"/>
        <v>45000</v>
      </c>
      <c r="I61" s="193">
        <f t="shared" si="16"/>
        <v>47020</v>
      </c>
      <c r="J61" s="194">
        <f t="shared" si="16"/>
        <v>44000</v>
      </c>
    </row>
    <row r="62" spans="2:10" ht="20.100000000000001" customHeight="1" x14ac:dyDescent="0.3">
      <c r="B62" s="255" t="s">
        <v>128</v>
      </c>
      <c r="C62" s="256"/>
      <c r="D62" s="256"/>
      <c r="E62" s="257"/>
      <c r="F62" s="201">
        <f t="shared" ref="F62:J62" si="17">SUM(F63)</f>
        <v>32384.41</v>
      </c>
      <c r="G62" s="201">
        <f t="shared" si="17"/>
        <v>39817</v>
      </c>
      <c r="H62" s="201">
        <f t="shared" si="17"/>
        <v>45000</v>
      </c>
      <c r="I62" s="201">
        <f t="shared" si="17"/>
        <v>47020</v>
      </c>
      <c r="J62" s="202">
        <f t="shared" si="17"/>
        <v>44000</v>
      </c>
    </row>
    <row r="63" spans="2:10" ht="20.100000000000001" customHeight="1" x14ac:dyDescent="0.3">
      <c r="B63" s="255" t="s">
        <v>129</v>
      </c>
      <c r="C63" s="256"/>
      <c r="D63" s="256"/>
      <c r="E63" s="257"/>
      <c r="F63" s="201">
        <f t="shared" ref="F63:J63" si="18">SUM(F64,F72,F74)</f>
        <v>32384.41</v>
      </c>
      <c r="G63" s="201">
        <f t="shared" si="18"/>
        <v>39817</v>
      </c>
      <c r="H63" s="201">
        <f t="shared" si="18"/>
        <v>45000</v>
      </c>
      <c r="I63" s="201">
        <f t="shared" si="18"/>
        <v>47020</v>
      </c>
      <c r="J63" s="202">
        <f t="shared" si="18"/>
        <v>44000</v>
      </c>
    </row>
    <row r="64" spans="2:10" ht="20.100000000000001" customHeight="1" x14ac:dyDescent="0.3">
      <c r="B64" s="258" t="s">
        <v>120</v>
      </c>
      <c r="C64" s="259"/>
      <c r="D64" s="259"/>
      <c r="E64" s="260"/>
      <c r="F64" s="199">
        <f t="shared" ref="F64:J64" si="19">SUM(F65:F71)</f>
        <v>24752.84</v>
      </c>
      <c r="G64" s="199">
        <f t="shared" si="19"/>
        <v>25218</v>
      </c>
      <c r="H64" s="199">
        <f t="shared" si="19"/>
        <v>32100</v>
      </c>
      <c r="I64" s="199">
        <f t="shared" si="19"/>
        <v>32100</v>
      </c>
      <c r="J64" s="200">
        <f t="shared" si="19"/>
        <v>31100</v>
      </c>
    </row>
    <row r="65" spans="2:10" ht="20.100000000000001" customHeight="1" x14ac:dyDescent="0.3">
      <c r="B65" s="252" t="s">
        <v>149</v>
      </c>
      <c r="C65" s="253"/>
      <c r="D65" s="253"/>
      <c r="E65" s="254"/>
      <c r="F65" s="43">
        <v>1990.85</v>
      </c>
      <c r="G65" s="43">
        <v>3318</v>
      </c>
      <c r="H65" s="43">
        <v>2500</v>
      </c>
      <c r="I65" s="43">
        <v>2500</v>
      </c>
      <c r="J65" s="133">
        <v>2000</v>
      </c>
    </row>
    <row r="66" spans="2:10" ht="20.100000000000001" customHeight="1" x14ac:dyDescent="0.3">
      <c r="B66" s="252" t="s">
        <v>150</v>
      </c>
      <c r="C66" s="253"/>
      <c r="D66" s="253"/>
      <c r="E66" s="254"/>
      <c r="F66" s="43">
        <v>2654.46</v>
      </c>
      <c r="G66" s="43">
        <v>3318</v>
      </c>
      <c r="H66" s="43">
        <v>3000</v>
      </c>
      <c r="I66" s="43">
        <v>3000</v>
      </c>
      <c r="J66" s="133">
        <v>2500</v>
      </c>
    </row>
    <row r="67" spans="2:10" ht="20.100000000000001" customHeight="1" x14ac:dyDescent="0.3">
      <c r="B67" s="252" t="s">
        <v>153</v>
      </c>
      <c r="C67" s="253"/>
      <c r="D67" s="253"/>
      <c r="E67" s="254"/>
      <c r="F67" s="43">
        <v>7299.76</v>
      </c>
      <c r="G67" s="43">
        <v>5309</v>
      </c>
      <c r="H67" s="43">
        <v>6000</v>
      </c>
      <c r="I67" s="43">
        <v>6000</v>
      </c>
      <c r="J67" s="133">
        <v>6000</v>
      </c>
    </row>
    <row r="68" spans="2:10" ht="20.100000000000001" customHeight="1" x14ac:dyDescent="0.3">
      <c r="B68" s="252" t="s">
        <v>154</v>
      </c>
      <c r="C68" s="253"/>
      <c r="D68" s="253"/>
      <c r="E68" s="254"/>
      <c r="F68" s="43">
        <v>6636.14</v>
      </c>
      <c r="G68" s="43">
        <v>5973</v>
      </c>
      <c r="H68" s="43">
        <v>12000</v>
      </c>
      <c r="I68" s="43">
        <v>12000</v>
      </c>
      <c r="J68" s="133">
        <v>12000</v>
      </c>
    </row>
    <row r="69" spans="2:10" ht="20.100000000000001" customHeight="1" x14ac:dyDescent="0.3">
      <c r="B69" s="252" t="s">
        <v>157</v>
      </c>
      <c r="C69" s="253"/>
      <c r="D69" s="253"/>
      <c r="E69" s="254"/>
      <c r="F69" s="43">
        <v>199.09</v>
      </c>
      <c r="G69" s="43">
        <v>664</v>
      </c>
      <c r="H69" s="43">
        <v>600</v>
      </c>
      <c r="I69" s="43">
        <v>600</v>
      </c>
      <c r="J69" s="133">
        <v>600</v>
      </c>
    </row>
    <row r="70" spans="2:10" ht="20.100000000000001" customHeight="1" x14ac:dyDescent="0.3">
      <c r="B70" s="252" t="s">
        <v>158</v>
      </c>
      <c r="C70" s="253"/>
      <c r="D70" s="253"/>
      <c r="E70" s="254"/>
      <c r="F70" s="43">
        <v>5308.92</v>
      </c>
      <c r="G70" s="43">
        <v>5309</v>
      </c>
      <c r="H70" s="43">
        <v>7000</v>
      </c>
      <c r="I70" s="43">
        <v>7000</v>
      </c>
      <c r="J70" s="133">
        <v>7000</v>
      </c>
    </row>
    <row r="71" spans="2:10" ht="20.100000000000001" customHeight="1" x14ac:dyDescent="0.3">
      <c r="B71" s="252" t="s">
        <v>160</v>
      </c>
      <c r="C71" s="253"/>
      <c r="D71" s="253"/>
      <c r="E71" s="254"/>
      <c r="F71" s="43">
        <v>663.62</v>
      </c>
      <c r="G71" s="43">
        <v>1327</v>
      </c>
      <c r="H71" s="43">
        <v>1000</v>
      </c>
      <c r="I71" s="43">
        <v>1000</v>
      </c>
      <c r="J71" s="133">
        <v>1000</v>
      </c>
    </row>
    <row r="72" spans="2:10" ht="20.100000000000001" customHeight="1" x14ac:dyDescent="0.3">
      <c r="B72" s="258" t="s">
        <v>122</v>
      </c>
      <c r="C72" s="259"/>
      <c r="D72" s="259"/>
      <c r="E72" s="260"/>
      <c r="F72" s="199">
        <f t="shared" ref="F72:J72" si="20">SUM(F73)</f>
        <v>0</v>
      </c>
      <c r="G72" s="199">
        <f t="shared" si="20"/>
        <v>1991</v>
      </c>
      <c r="H72" s="199">
        <f t="shared" si="20"/>
        <v>1900</v>
      </c>
      <c r="I72" s="199">
        <f t="shared" si="20"/>
        <v>1900</v>
      </c>
      <c r="J72" s="200">
        <f t="shared" si="20"/>
        <v>1900</v>
      </c>
    </row>
    <row r="73" spans="2:10" ht="20.100000000000001" customHeight="1" x14ac:dyDescent="0.3">
      <c r="B73" s="252" t="s">
        <v>170</v>
      </c>
      <c r="C73" s="253"/>
      <c r="D73" s="253"/>
      <c r="E73" s="254"/>
      <c r="F73" s="43">
        <v>0</v>
      </c>
      <c r="G73" s="43">
        <v>1991</v>
      </c>
      <c r="H73" s="43">
        <v>1900</v>
      </c>
      <c r="I73" s="43">
        <v>1900</v>
      </c>
      <c r="J73" s="133">
        <v>1900</v>
      </c>
    </row>
    <row r="74" spans="2:10" ht="20.100000000000001" customHeight="1" x14ac:dyDescent="0.3">
      <c r="B74" s="258" t="s">
        <v>123</v>
      </c>
      <c r="C74" s="259"/>
      <c r="D74" s="259"/>
      <c r="E74" s="260"/>
      <c r="F74" s="199">
        <f t="shared" ref="F74:J74" si="21">SUM(F75:F79)</f>
        <v>7631.57</v>
      </c>
      <c r="G74" s="199">
        <f t="shared" si="21"/>
        <v>12608</v>
      </c>
      <c r="H74" s="199">
        <f t="shared" si="21"/>
        <v>11000</v>
      </c>
      <c r="I74" s="199">
        <f t="shared" si="21"/>
        <v>13020</v>
      </c>
      <c r="J74" s="200">
        <f t="shared" si="21"/>
        <v>11000</v>
      </c>
    </row>
    <row r="75" spans="2:10" ht="20.100000000000001" customHeight="1" x14ac:dyDescent="0.3">
      <c r="B75" s="252" t="s">
        <v>171</v>
      </c>
      <c r="C75" s="253"/>
      <c r="D75" s="253"/>
      <c r="E75" s="254"/>
      <c r="F75" s="43">
        <v>0</v>
      </c>
      <c r="G75" s="43">
        <v>4645</v>
      </c>
      <c r="H75" s="43">
        <v>4000</v>
      </c>
      <c r="I75" s="43">
        <v>4000</v>
      </c>
      <c r="J75" s="133">
        <v>4000</v>
      </c>
    </row>
    <row r="76" spans="2:10" ht="20.100000000000001" customHeight="1" x14ac:dyDescent="0.3">
      <c r="B76" s="252" t="s">
        <v>172</v>
      </c>
      <c r="C76" s="253"/>
      <c r="D76" s="253"/>
      <c r="E76" s="254"/>
      <c r="F76" s="43">
        <v>0</v>
      </c>
      <c r="G76" s="43">
        <v>2654</v>
      </c>
      <c r="H76" s="43">
        <v>2000</v>
      </c>
      <c r="I76" s="43">
        <v>2000</v>
      </c>
      <c r="J76" s="133">
        <v>2000</v>
      </c>
    </row>
    <row r="77" spans="2:10" ht="20.100000000000001" customHeight="1" x14ac:dyDescent="0.3">
      <c r="B77" s="252" t="s">
        <v>167</v>
      </c>
      <c r="C77" s="253"/>
      <c r="D77" s="253"/>
      <c r="E77" s="254"/>
      <c r="F77" s="43">
        <v>1327.23</v>
      </c>
      <c r="G77" s="43">
        <v>1327</v>
      </c>
      <c r="H77" s="43">
        <v>1000</v>
      </c>
      <c r="I77" s="43">
        <v>2000</v>
      </c>
      <c r="J77" s="133">
        <v>1000</v>
      </c>
    </row>
    <row r="78" spans="2:10" ht="20.100000000000001" customHeight="1" x14ac:dyDescent="0.3">
      <c r="B78" s="243" t="s">
        <v>206</v>
      </c>
      <c r="C78" s="244"/>
      <c r="D78" s="244"/>
      <c r="E78" s="245"/>
      <c r="F78" s="43">
        <v>1061.79</v>
      </c>
      <c r="G78" s="43"/>
      <c r="H78" s="43"/>
      <c r="I78" s="43"/>
      <c r="J78" s="133"/>
    </row>
    <row r="79" spans="2:10" ht="20.100000000000001" customHeight="1" x14ac:dyDescent="0.3">
      <c r="B79" s="252" t="s">
        <v>173</v>
      </c>
      <c r="C79" s="253"/>
      <c r="D79" s="253"/>
      <c r="E79" s="254"/>
      <c r="F79" s="43">
        <v>5242.55</v>
      </c>
      <c r="G79" s="43">
        <v>3982</v>
      </c>
      <c r="H79" s="43">
        <v>4000</v>
      </c>
      <c r="I79" s="43">
        <v>5020</v>
      </c>
      <c r="J79" s="133">
        <v>4000</v>
      </c>
    </row>
    <row r="80" spans="2:10" ht="31.5" customHeight="1" x14ac:dyDescent="0.3">
      <c r="B80" s="267" t="s">
        <v>174</v>
      </c>
      <c r="C80" s="268"/>
      <c r="D80" s="268"/>
      <c r="E80" s="269"/>
      <c r="F80" s="193">
        <f>SUM(F81,F119,F142,F170,F177)</f>
        <v>139219.09</v>
      </c>
      <c r="G80" s="193">
        <f t="shared" ref="G80:J80" si="22">SUM(G81,G119,G142,G170,G177)</f>
        <v>360478</v>
      </c>
      <c r="H80" s="193">
        <f t="shared" si="22"/>
        <v>358700</v>
      </c>
      <c r="I80" s="193">
        <f t="shared" si="22"/>
        <v>323200</v>
      </c>
      <c r="J80" s="194">
        <f t="shared" si="22"/>
        <v>323200</v>
      </c>
    </row>
    <row r="81" spans="2:10" ht="20.100000000000001" customHeight="1" x14ac:dyDescent="0.3">
      <c r="B81" s="255" t="s">
        <v>130</v>
      </c>
      <c r="C81" s="256"/>
      <c r="D81" s="256"/>
      <c r="E81" s="257"/>
      <c r="F81" s="201">
        <f t="shared" ref="F81:J81" si="23">SUM(F82)</f>
        <v>88581.579999999987</v>
      </c>
      <c r="G81" s="201">
        <f t="shared" si="23"/>
        <v>137440</v>
      </c>
      <c r="H81" s="201">
        <f t="shared" si="23"/>
        <v>110000</v>
      </c>
      <c r="I81" s="201">
        <f t="shared" si="23"/>
        <v>110000</v>
      </c>
      <c r="J81" s="202">
        <f t="shared" si="23"/>
        <v>110000</v>
      </c>
    </row>
    <row r="82" spans="2:10" ht="20.100000000000001" customHeight="1" x14ac:dyDescent="0.3">
      <c r="B82" s="255" t="s">
        <v>131</v>
      </c>
      <c r="C82" s="256"/>
      <c r="D82" s="256"/>
      <c r="E82" s="257"/>
      <c r="F82" s="201">
        <f t="shared" ref="F82" si="24">SUM(F83,F87,F112)</f>
        <v>88581.579999999987</v>
      </c>
      <c r="G82" s="201">
        <f>SUM(G83,G87,G110,G112)</f>
        <v>137440</v>
      </c>
      <c r="H82" s="201">
        <f t="shared" ref="H82:J82" si="25">SUM(H83,H87,H110,H112)</f>
        <v>110000</v>
      </c>
      <c r="I82" s="201">
        <f t="shared" si="25"/>
        <v>110000</v>
      </c>
      <c r="J82" s="202">
        <f t="shared" si="25"/>
        <v>110000</v>
      </c>
    </row>
    <row r="83" spans="2:10" ht="20.100000000000001" customHeight="1" x14ac:dyDescent="0.3">
      <c r="B83" s="258" t="s">
        <v>119</v>
      </c>
      <c r="C83" s="259"/>
      <c r="D83" s="259"/>
      <c r="E83" s="260"/>
      <c r="F83" s="199">
        <f t="shared" ref="F83:J83" si="26">SUM(F84:F86)</f>
        <v>0</v>
      </c>
      <c r="G83" s="199">
        <f t="shared" si="26"/>
        <v>24636</v>
      </c>
      <c r="H83" s="199">
        <f t="shared" si="26"/>
        <v>26300</v>
      </c>
      <c r="I83" s="199">
        <f t="shared" si="26"/>
        <v>26300</v>
      </c>
      <c r="J83" s="200">
        <f t="shared" si="26"/>
        <v>26300</v>
      </c>
    </row>
    <row r="84" spans="2:10" ht="20.100000000000001" customHeight="1" x14ac:dyDescent="0.3">
      <c r="B84" s="252" t="s">
        <v>141</v>
      </c>
      <c r="C84" s="253"/>
      <c r="D84" s="253"/>
      <c r="E84" s="254"/>
      <c r="F84" s="43">
        <v>0</v>
      </c>
      <c r="G84" s="43">
        <v>19438</v>
      </c>
      <c r="H84" s="43">
        <v>20000</v>
      </c>
      <c r="I84" s="43">
        <v>20000</v>
      </c>
      <c r="J84" s="133">
        <v>20000</v>
      </c>
    </row>
    <row r="85" spans="2:10" ht="20.100000000000001" customHeight="1" x14ac:dyDescent="0.3">
      <c r="B85" s="252" t="s">
        <v>142</v>
      </c>
      <c r="C85" s="253"/>
      <c r="D85" s="253"/>
      <c r="E85" s="254"/>
      <c r="F85" s="43">
        <v>0</v>
      </c>
      <c r="G85" s="43">
        <v>1991</v>
      </c>
      <c r="H85" s="43">
        <v>3000</v>
      </c>
      <c r="I85" s="43">
        <v>3000</v>
      </c>
      <c r="J85" s="133">
        <v>3000</v>
      </c>
    </row>
    <row r="86" spans="2:10" ht="20.100000000000001" customHeight="1" x14ac:dyDescent="0.3">
      <c r="B86" s="252" t="s">
        <v>143</v>
      </c>
      <c r="C86" s="253"/>
      <c r="D86" s="253"/>
      <c r="E86" s="254"/>
      <c r="F86" s="43">
        <v>0</v>
      </c>
      <c r="G86" s="43">
        <v>3207</v>
      </c>
      <c r="H86" s="43">
        <v>3300</v>
      </c>
      <c r="I86" s="43">
        <v>3300</v>
      </c>
      <c r="J86" s="133">
        <v>3300</v>
      </c>
    </row>
    <row r="87" spans="2:10" ht="20.100000000000001" customHeight="1" x14ac:dyDescent="0.3">
      <c r="B87" s="258" t="s">
        <v>120</v>
      </c>
      <c r="C87" s="259"/>
      <c r="D87" s="259"/>
      <c r="E87" s="260"/>
      <c r="F87" s="199">
        <f t="shared" ref="F87:J87" si="27">SUM(F88:F109)</f>
        <v>59831.219999999994</v>
      </c>
      <c r="G87" s="199">
        <f t="shared" si="27"/>
        <v>93804</v>
      </c>
      <c r="H87" s="199">
        <f t="shared" si="27"/>
        <v>80700</v>
      </c>
      <c r="I87" s="199">
        <f t="shared" si="27"/>
        <v>80700</v>
      </c>
      <c r="J87" s="200">
        <f t="shared" si="27"/>
        <v>80700</v>
      </c>
    </row>
    <row r="88" spans="2:10" ht="20.100000000000001" customHeight="1" x14ac:dyDescent="0.3">
      <c r="B88" s="252" t="s">
        <v>144</v>
      </c>
      <c r="C88" s="253"/>
      <c r="D88" s="253"/>
      <c r="E88" s="254"/>
      <c r="F88" s="43">
        <v>574.82000000000005</v>
      </c>
      <c r="G88" s="43">
        <v>2654</v>
      </c>
      <c r="H88" s="43">
        <v>2700</v>
      </c>
      <c r="I88" s="43">
        <v>2700</v>
      </c>
      <c r="J88" s="133">
        <v>2700</v>
      </c>
    </row>
    <row r="89" spans="2:10" ht="20.100000000000001" customHeight="1" x14ac:dyDescent="0.3">
      <c r="B89" s="252" t="s">
        <v>145</v>
      </c>
      <c r="C89" s="253"/>
      <c r="D89" s="253"/>
      <c r="E89" s="254"/>
      <c r="F89" s="43">
        <v>0</v>
      </c>
      <c r="G89" s="43">
        <v>3318</v>
      </c>
      <c r="H89" s="43">
        <v>4000</v>
      </c>
      <c r="I89" s="43">
        <v>4000</v>
      </c>
      <c r="J89" s="133">
        <v>4000</v>
      </c>
    </row>
    <row r="90" spans="2:10" ht="20.100000000000001" customHeight="1" x14ac:dyDescent="0.3">
      <c r="B90" s="252" t="s">
        <v>146</v>
      </c>
      <c r="C90" s="253"/>
      <c r="D90" s="253"/>
      <c r="E90" s="254"/>
      <c r="F90" s="43">
        <v>96</v>
      </c>
      <c r="G90" s="43">
        <v>5309</v>
      </c>
      <c r="H90" s="43">
        <v>5000</v>
      </c>
      <c r="I90" s="43">
        <v>5000</v>
      </c>
      <c r="J90" s="133">
        <v>5000</v>
      </c>
    </row>
    <row r="91" spans="2:10" ht="20.100000000000001" customHeight="1" x14ac:dyDescent="0.3">
      <c r="B91" s="252" t="s">
        <v>147</v>
      </c>
      <c r="C91" s="253"/>
      <c r="D91" s="253"/>
      <c r="E91" s="254"/>
      <c r="F91" s="43">
        <v>1998.22</v>
      </c>
      <c r="G91" s="43">
        <v>2654</v>
      </c>
      <c r="H91" s="43">
        <v>3000</v>
      </c>
      <c r="I91" s="43">
        <v>3000</v>
      </c>
      <c r="J91" s="133">
        <v>3000</v>
      </c>
    </row>
    <row r="92" spans="2:10" ht="20.100000000000001" customHeight="1" x14ac:dyDescent="0.3">
      <c r="B92" s="252" t="s">
        <v>175</v>
      </c>
      <c r="C92" s="253"/>
      <c r="D92" s="253"/>
      <c r="E92" s="254"/>
      <c r="F92" s="43">
        <v>35739.96</v>
      </c>
      <c r="G92" s="43">
        <v>17000</v>
      </c>
      <c r="H92" s="43">
        <v>20000</v>
      </c>
      <c r="I92" s="43">
        <v>20000</v>
      </c>
      <c r="J92" s="133">
        <v>20000</v>
      </c>
    </row>
    <row r="93" spans="2:10" ht="20.100000000000001" customHeight="1" x14ac:dyDescent="0.3">
      <c r="B93" s="252" t="s">
        <v>148</v>
      </c>
      <c r="C93" s="253"/>
      <c r="D93" s="253"/>
      <c r="E93" s="254"/>
      <c r="F93" s="43">
        <v>1404.82</v>
      </c>
      <c r="G93" s="43">
        <v>8000</v>
      </c>
      <c r="H93" s="43">
        <v>5000</v>
      </c>
      <c r="I93" s="43">
        <v>5000</v>
      </c>
      <c r="J93" s="133">
        <v>5000</v>
      </c>
    </row>
    <row r="94" spans="2:10" ht="20.100000000000001" customHeight="1" x14ac:dyDescent="0.3">
      <c r="B94" s="252" t="s">
        <v>149</v>
      </c>
      <c r="C94" s="253"/>
      <c r="D94" s="253"/>
      <c r="E94" s="254"/>
      <c r="F94" s="43">
        <v>0</v>
      </c>
      <c r="G94" s="43">
        <v>1991</v>
      </c>
      <c r="H94" s="43">
        <v>2000</v>
      </c>
      <c r="I94" s="43">
        <v>2000</v>
      </c>
      <c r="J94" s="133">
        <v>2000</v>
      </c>
    </row>
    <row r="95" spans="2:10" ht="20.100000000000001" customHeight="1" x14ac:dyDescent="0.3">
      <c r="B95" s="252" t="s">
        <v>150</v>
      </c>
      <c r="C95" s="253"/>
      <c r="D95" s="253"/>
      <c r="E95" s="254"/>
      <c r="F95" s="43">
        <v>45.36</v>
      </c>
      <c r="G95" s="43">
        <v>1991</v>
      </c>
      <c r="H95" s="43">
        <v>2000</v>
      </c>
      <c r="I95" s="43">
        <v>2000</v>
      </c>
      <c r="J95" s="133">
        <v>2000</v>
      </c>
    </row>
    <row r="96" spans="2:10" ht="20.100000000000001" customHeight="1" x14ac:dyDescent="0.3">
      <c r="B96" s="252" t="s">
        <v>151</v>
      </c>
      <c r="C96" s="253"/>
      <c r="D96" s="253"/>
      <c r="E96" s="254"/>
      <c r="F96" s="43">
        <v>2564.42</v>
      </c>
      <c r="G96" s="43">
        <v>3800</v>
      </c>
      <c r="H96" s="43">
        <v>1500</v>
      </c>
      <c r="I96" s="43">
        <v>1500</v>
      </c>
      <c r="J96" s="133">
        <v>1500</v>
      </c>
    </row>
    <row r="97" spans="2:10" ht="20.100000000000001" customHeight="1" x14ac:dyDescent="0.3">
      <c r="B97" s="252" t="s">
        <v>152</v>
      </c>
      <c r="C97" s="253"/>
      <c r="D97" s="253"/>
      <c r="E97" s="254"/>
      <c r="F97" s="43">
        <v>585.97</v>
      </c>
      <c r="G97" s="43">
        <v>3000</v>
      </c>
      <c r="H97" s="43">
        <v>3000</v>
      </c>
      <c r="I97" s="43">
        <v>3000</v>
      </c>
      <c r="J97" s="133">
        <v>3000</v>
      </c>
    </row>
    <row r="98" spans="2:10" ht="20.100000000000001" customHeight="1" x14ac:dyDescent="0.3">
      <c r="B98" s="252" t="s">
        <v>153</v>
      </c>
      <c r="C98" s="253"/>
      <c r="D98" s="253"/>
      <c r="E98" s="254"/>
      <c r="F98" s="43">
        <v>933.19</v>
      </c>
      <c r="G98" s="43">
        <v>5000</v>
      </c>
      <c r="H98" s="43">
        <v>5000</v>
      </c>
      <c r="I98" s="43">
        <v>5000</v>
      </c>
      <c r="J98" s="133">
        <v>5000</v>
      </c>
    </row>
    <row r="99" spans="2:10" ht="20.100000000000001" customHeight="1" x14ac:dyDescent="0.3">
      <c r="B99" s="252" t="s">
        <v>154</v>
      </c>
      <c r="C99" s="253"/>
      <c r="D99" s="253"/>
      <c r="E99" s="254"/>
      <c r="F99" s="43">
        <v>7802.45</v>
      </c>
      <c r="G99" s="43">
        <v>8000</v>
      </c>
      <c r="H99" s="43">
        <v>11000</v>
      </c>
      <c r="I99" s="43">
        <v>11000</v>
      </c>
      <c r="J99" s="133">
        <v>11000</v>
      </c>
    </row>
    <row r="100" spans="2:10" ht="20.100000000000001" customHeight="1" x14ac:dyDescent="0.3">
      <c r="B100" s="252" t="s">
        <v>155</v>
      </c>
      <c r="C100" s="253"/>
      <c r="D100" s="253"/>
      <c r="E100" s="254"/>
      <c r="F100" s="43">
        <v>307.7</v>
      </c>
      <c r="G100" s="43">
        <v>4500</v>
      </c>
      <c r="H100" s="43">
        <v>2000</v>
      </c>
      <c r="I100" s="43">
        <v>2000</v>
      </c>
      <c r="J100" s="133">
        <v>2000</v>
      </c>
    </row>
    <row r="101" spans="2:10" ht="20.100000000000001" customHeight="1" x14ac:dyDescent="0.3">
      <c r="B101" s="252" t="s">
        <v>156</v>
      </c>
      <c r="C101" s="253"/>
      <c r="D101" s="253"/>
      <c r="E101" s="254"/>
      <c r="F101" s="43">
        <v>0</v>
      </c>
      <c r="G101" s="43">
        <v>900</v>
      </c>
      <c r="H101" s="43">
        <v>300</v>
      </c>
      <c r="I101" s="43">
        <v>300</v>
      </c>
      <c r="J101" s="133">
        <v>300</v>
      </c>
    </row>
    <row r="102" spans="2:10" ht="20.100000000000001" customHeight="1" x14ac:dyDescent="0.3">
      <c r="B102" s="252" t="s">
        <v>157</v>
      </c>
      <c r="C102" s="253"/>
      <c r="D102" s="253"/>
      <c r="E102" s="254"/>
      <c r="F102" s="43">
        <v>0</v>
      </c>
      <c r="G102" s="43">
        <v>1700</v>
      </c>
      <c r="H102" s="43">
        <v>700</v>
      </c>
      <c r="I102" s="43">
        <v>700</v>
      </c>
      <c r="J102" s="133">
        <v>700</v>
      </c>
    </row>
    <row r="103" spans="2:10" ht="20.100000000000001" customHeight="1" x14ac:dyDescent="0.3">
      <c r="B103" s="252" t="s">
        <v>158</v>
      </c>
      <c r="C103" s="253"/>
      <c r="D103" s="253"/>
      <c r="E103" s="254"/>
      <c r="F103" s="43">
        <v>667.79</v>
      </c>
      <c r="G103" s="43">
        <v>7000</v>
      </c>
      <c r="H103" s="43">
        <v>5000</v>
      </c>
      <c r="I103" s="43">
        <v>5000</v>
      </c>
      <c r="J103" s="133">
        <v>5000</v>
      </c>
    </row>
    <row r="104" spans="2:10" ht="20.100000000000001" customHeight="1" x14ac:dyDescent="0.3">
      <c r="B104" s="252" t="s">
        <v>159</v>
      </c>
      <c r="C104" s="253"/>
      <c r="D104" s="253"/>
      <c r="E104" s="254"/>
      <c r="F104" s="43">
        <v>1.53</v>
      </c>
      <c r="G104" s="43">
        <v>5000</v>
      </c>
      <c r="H104" s="43">
        <v>1000</v>
      </c>
      <c r="I104" s="43">
        <v>1000</v>
      </c>
      <c r="J104" s="133">
        <v>1000</v>
      </c>
    </row>
    <row r="105" spans="2:10" ht="20.100000000000001" customHeight="1" x14ac:dyDescent="0.3">
      <c r="B105" s="252" t="s">
        <v>160</v>
      </c>
      <c r="C105" s="253"/>
      <c r="D105" s="253"/>
      <c r="E105" s="254"/>
      <c r="F105" s="43">
        <v>0</v>
      </c>
      <c r="G105" s="43">
        <v>4800</v>
      </c>
      <c r="H105" s="43">
        <v>1400</v>
      </c>
      <c r="I105" s="43">
        <v>1400</v>
      </c>
      <c r="J105" s="133">
        <v>1400</v>
      </c>
    </row>
    <row r="106" spans="2:10" ht="20.100000000000001" customHeight="1" x14ac:dyDescent="0.3">
      <c r="B106" s="243" t="s">
        <v>161</v>
      </c>
      <c r="C106" s="244"/>
      <c r="D106" s="244"/>
      <c r="E106" s="245"/>
      <c r="F106" s="43">
        <v>0</v>
      </c>
      <c r="G106" s="43">
        <v>0</v>
      </c>
      <c r="H106" s="43">
        <v>600</v>
      </c>
      <c r="I106" s="43">
        <v>600</v>
      </c>
      <c r="J106" s="133">
        <v>600</v>
      </c>
    </row>
    <row r="107" spans="2:10" ht="20.100000000000001" customHeight="1" x14ac:dyDescent="0.3">
      <c r="B107" s="261" t="s">
        <v>162</v>
      </c>
      <c r="C107" s="262"/>
      <c r="D107" s="262"/>
      <c r="E107" s="263"/>
      <c r="F107" s="43">
        <v>0</v>
      </c>
      <c r="G107" s="43">
        <v>0</v>
      </c>
      <c r="H107" s="43">
        <v>500</v>
      </c>
      <c r="I107" s="43">
        <v>500</v>
      </c>
      <c r="J107" s="133">
        <v>500</v>
      </c>
    </row>
    <row r="108" spans="2:10" ht="20.100000000000001" customHeight="1" x14ac:dyDescent="0.3">
      <c r="B108" s="252" t="s">
        <v>176</v>
      </c>
      <c r="C108" s="253"/>
      <c r="D108" s="253"/>
      <c r="E108" s="254"/>
      <c r="F108" s="43">
        <v>7108.99</v>
      </c>
      <c r="G108" s="43">
        <v>4800</v>
      </c>
      <c r="H108" s="43">
        <v>4000</v>
      </c>
      <c r="I108" s="43">
        <v>4000</v>
      </c>
      <c r="J108" s="133">
        <v>4000</v>
      </c>
    </row>
    <row r="109" spans="2:10" ht="20.100000000000001" customHeight="1" x14ac:dyDescent="0.3">
      <c r="B109" s="252" t="s">
        <v>165</v>
      </c>
      <c r="C109" s="253"/>
      <c r="D109" s="253"/>
      <c r="E109" s="254"/>
      <c r="F109" s="43">
        <v>0</v>
      </c>
      <c r="G109" s="43">
        <v>2387</v>
      </c>
      <c r="H109" s="43">
        <v>1000</v>
      </c>
      <c r="I109" s="43">
        <v>1000</v>
      </c>
      <c r="J109" s="133">
        <v>1000</v>
      </c>
    </row>
    <row r="110" spans="2:10" ht="20.100000000000001" customHeight="1" x14ac:dyDescent="0.3">
      <c r="B110" s="249" t="s">
        <v>121</v>
      </c>
      <c r="C110" s="250"/>
      <c r="D110" s="250"/>
      <c r="E110" s="251"/>
      <c r="F110" s="199"/>
      <c r="G110" s="199">
        <f>SUM(G111)</f>
        <v>0</v>
      </c>
      <c r="H110" s="199">
        <f t="shared" ref="H110:J110" si="28">SUM(H111)</f>
        <v>700</v>
      </c>
      <c r="I110" s="199">
        <f t="shared" si="28"/>
        <v>700</v>
      </c>
      <c r="J110" s="200">
        <f t="shared" si="28"/>
        <v>700</v>
      </c>
    </row>
    <row r="111" spans="2:10" ht="20.100000000000001" customHeight="1" x14ac:dyDescent="0.3">
      <c r="B111" s="261" t="s">
        <v>166</v>
      </c>
      <c r="C111" s="262"/>
      <c r="D111" s="262"/>
      <c r="E111" s="263"/>
      <c r="F111" s="43">
        <v>0</v>
      </c>
      <c r="G111" s="43">
        <v>0</v>
      </c>
      <c r="H111" s="43">
        <v>700</v>
      </c>
      <c r="I111" s="43">
        <v>700</v>
      </c>
      <c r="J111" s="133">
        <v>700</v>
      </c>
    </row>
    <row r="112" spans="2:10" ht="20.100000000000001" customHeight="1" x14ac:dyDescent="0.3">
      <c r="B112" s="258" t="s">
        <v>123</v>
      </c>
      <c r="C112" s="259"/>
      <c r="D112" s="259"/>
      <c r="E112" s="260"/>
      <c r="F112" s="199">
        <f>SUM(F113:F118)</f>
        <v>28750.36</v>
      </c>
      <c r="G112" s="199">
        <f t="shared" ref="G112:J112" si="29">SUM(G113:G118)</f>
        <v>19000</v>
      </c>
      <c r="H112" s="199">
        <f t="shared" si="29"/>
        <v>2300</v>
      </c>
      <c r="I112" s="199">
        <f t="shared" si="29"/>
        <v>2300</v>
      </c>
      <c r="J112" s="200">
        <f t="shared" si="29"/>
        <v>2300</v>
      </c>
    </row>
    <row r="113" spans="2:10" ht="20.100000000000001" customHeight="1" x14ac:dyDescent="0.3">
      <c r="B113" s="243" t="s">
        <v>172</v>
      </c>
      <c r="C113" s="244"/>
      <c r="D113" s="244"/>
      <c r="E113" s="245"/>
      <c r="F113" s="43">
        <v>3981.69</v>
      </c>
      <c r="G113" s="43"/>
      <c r="H113" s="43"/>
      <c r="I113" s="43"/>
      <c r="J113" s="133"/>
    </row>
    <row r="114" spans="2:10" ht="20.100000000000001" customHeight="1" x14ac:dyDescent="0.3">
      <c r="B114" s="252" t="s">
        <v>167</v>
      </c>
      <c r="C114" s="253"/>
      <c r="D114" s="253"/>
      <c r="E114" s="254"/>
      <c r="F114" s="43">
        <v>0</v>
      </c>
      <c r="G114" s="43">
        <v>3000</v>
      </c>
      <c r="H114" s="43">
        <v>700</v>
      </c>
      <c r="I114" s="43">
        <v>700</v>
      </c>
      <c r="J114" s="133">
        <v>700</v>
      </c>
    </row>
    <row r="115" spans="2:10" ht="20.100000000000001" customHeight="1" x14ac:dyDescent="0.3">
      <c r="B115" s="252" t="s">
        <v>168</v>
      </c>
      <c r="C115" s="253"/>
      <c r="D115" s="253"/>
      <c r="E115" s="254"/>
      <c r="F115" s="43">
        <v>0</v>
      </c>
      <c r="G115" s="43">
        <v>3000</v>
      </c>
      <c r="H115" s="43">
        <v>700</v>
      </c>
      <c r="I115" s="43">
        <v>700</v>
      </c>
      <c r="J115" s="133">
        <v>700</v>
      </c>
    </row>
    <row r="116" spans="2:10" ht="20.100000000000001" customHeight="1" x14ac:dyDescent="0.3">
      <c r="B116" s="243" t="s">
        <v>206</v>
      </c>
      <c r="C116" s="244"/>
      <c r="D116" s="244"/>
      <c r="E116" s="245"/>
      <c r="F116" s="43">
        <v>172.94</v>
      </c>
      <c r="G116" s="43"/>
      <c r="H116" s="43"/>
      <c r="I116" s="43"/>
      <c r="J116" s="133"/>
    </row>
    <row r="117" spans="2:10" ht="20.100000000000001" customHeight="1" x14ac:dyDescent="0.3">
      <c r="B117" s="252" t="s">
        <v>173</v>
      </c>
      <c r="C117" s="253"/>
      <c r="D117" s="253"/>
      <c r="E117" s="254"/>
      <c r="F117" s="43">
        <v>3811.85</v>
      </c>
      <c r="G117" s="43">
        <v>13000</v>
      </c>
      <c r="H117" s="43">
        <v>900</v>
      </c>
      <c r="I117" s="43">
        <v>900</v>
      </c>
      <c r="J117" s="133">
        <v>900</v>
      </c>
    </row>
    <row r="118" spans="2:10" ht="20.100000000000001" customHeight="1" x14ac:dyDescent="0.3">
      <c r="B118" s="243" t="s">
        <v>207</v>
      </c>
      <c r="C118" s="244"/>
      <c r="D118" s="244"/>
      <c r="E118" s="245"/>
      <c r="F118" s="43">
        <v>20783.88</v>
      </c>
      <c r="G118" s="43"/>
      <c r="H118" s="43"/>
      <c r="I118" s="43"/>
      <c r="J118" s="133"/>
    </row>
    <row r="119" spans="2:10" ht="20.100000000000001" customHeight="1" x14ac:dyDescent="0.3">
      <c r="B119" s="255" t="s">
        <v>132</v>
      </c>
      <c r="C119" s="256"/>
      <c r="D119" s="256"/>
      <c r="E119" s="257"/>
      <c r="F119" s="201">
        <f t="shared" ref="F119:J119" si="30">SUM(F120)</f>
        <v>4354.88</v>
      </c>
      <c r="G119" s="201">
        <f t="shared" si="30"/>
        <v>80092</v>
      </c>
      <c r="H119" s="201">
        <f t="shared" si="30"/>
        <v>40000</v>
      </c>
      <c r="I119" s="201">
        <f t="shared" si="30"/>
        <v>41000</v>
      </c>
      <c r="J119" s="202">
        <f t="shared" si="30"/>
        <v>41000</v>
      </c>
    </row>
    <row r="120" spans="2:10" ht="20.100000000000001" customHeight="1" x14ac:dyDescent="0.3">
      <c r="B120" s="255" t="s">
        <v>133</v>
      </c>
      <c r="C120" s="256"/>
      <c r="D120" s="256"/>
      <c r="E120" s="257"/>
      <c r="F120" s="201">
        <f t="shared" ref="F120:J120" si="31">SUM(F121,F136,F138)</f>
        <v>4354.88</v>
      </c>
      <c r="G120" s="201">
        <f t="shared" si="31"/>
        <v>80092</v>
      </c>
      <c r="H120" s="201">
        <f t="shared" si="31"/>
        <v>40000</v>
      </c>
      <c r="I120" s="201">
        <f t="shared" si="31"/>
        <v>41000</v>
      </c>
      <c r="J120" s="202">
        <f t="shared" si="31"/>
        <v>41000</v>
      </c>
    </row>
    <row r="121" spans="2:10" ht="20.100000000000001" customHeight="1" x14ac:dyDescent="0.3">
      <c r="B121" s="258" t="s">
        <v>120</v>
      </c>
      <c r="C121" s="259"/>
      <c r="D121" s="259"/>
      <c r="E121" s="260"/>
      <c r="F121" s="199">
        <f t="shared" ref="F121" si="32">SUM(F124:F134)</f>
        <v>3618.3</v>
      </c>
      <c r="G121" s="199">
        <f>SUM(G122:G135)</f>
        <v>51530</v>
      </c>
      <c r="H121" s="199">
        <f t="shared" ref="H121:J121" si="33">SUM(H122:H135)</f>
        <v>28800</v>
      </c>
      <c r="I121" s="199">
        <f t="shared" si="33"/>
        <v>30000</v>
      </c>
      <c r="J121" s="200">
        <f t="shared" si="33"/>
        <v>30000</v>
      </c>
    </row>
    <row r="122" spans="2:10" ht="20.100000000000001" customHeight="1" x14ac:dyDescent="0.3">
      <c r="B122" s="243" t="s">
        <v>144</v>
      </c>
      <c r="C122" s="244"/>
      <c r="D122" s="244"/>
      <c r="E122" s="245"/>
      <c r="F122" s="43">
        <v>0</v>
      </c>
      <c r="G122" s="43">
        <v>0</v>
      </c>
      <c r="H122" s="43">
        <v>0</v>
      </c>
      <c r="I122" s="43">
        <v>1000</v>
      </c>
      <c r="J122" s="133">
        <v>1000</v>
      </c>
    </row>
    <row r="123" spans="2:10" ht="20.100000000000001" customHeight="1" x14ac:dyDescent="0.3">
      <c r="B123" s="261" t="s">
        <v>146</v>
      </c>
      <c r="C123" s="262"/>
      <c r="D123" s="262"/>
      <c r="E123" s="263"/>
      <c r="F123" s="43">
        <v>0</v>
      </c>
      <c r="G123" s="43">
        <v>0</v>
      </c>
      <c r="H123" s="43">
        <v>0</v>
      </c>
      <c r="I123" s="43">
        <v>1000</v>
      </c>
      <c r="J123" s="133">
        <v>1000</v>
      </c>
    </row>
    <row r="124" spans="2:10" ht="20.100000000000001" customHeight="1" x14ac:dyDescent="0.3">
      <c r="B124" s="252" t="s">
        <v>147</v>
      </c>
      <c r="C124" s="253"/>
      <c r="D124" s="253"/>
      <c r="E124" s="254"/>
      <c r="F124" s="43">
        <v>0</v>
      </c>
      <c r="G124" s="43">
        <v>3500</v>
      </c>
      <c r="H124" s="43">
        <v>2700</v>
      </c>
      <c r="I124" s="43">
        <v>3000</v>
      </c>
      <c r="J124" s="133">
        <v>3000</v>
      </c>
    </row>
    <row r="125" spans="2:10" ht="20.100000000000001" customHeight="1" x14ac:dyDescent="0.3">
      <c r="B125" s="252" t="s">
        <v>148</v>
      </c>
      <c r="C125" s="253"/>
      <c r="D125" s="253"/>
      <c r="E125" s="254"/>
      <c r="F125" s="43">
        <v>0</v>
      </c>
      <c r="G125" s="43">
        <v>2500</v>
      </c>
      <c r="H125" s="43">
        <v>1350</v>
      </c>
      <c r="I125" s="43">
        <v>1500</v>
      </c>
      <c r="J125" s="133">
        <v>1500</v>
      </c>
    </row>
    <row r="126" spans="2:10" ht="20.100000000000001" customHeight="1" x14ac:dyDescent="0.3">
      <c r="B126" s="252" t="s">
        <v>149</v>
      </c>
      <c r="C126" s="253"/>
      <c r="D126" s="253"/>
      <c r="E126" s="254"/>
      <c r="F126" s="43">
        <v>0</v>
      </c>
      <c r="G126" s="43">
        <v>1500</v>
      </c>
      <c r="H126" s="43">
        <v>1350</v>
      </c>
      <c r="I126" s="43">
        <v>1500</v>
      </c>
      <c r="J126" s="133">
        <v>1500</v>
      </c>
    </row>
    <row r="127" spans="2:10" ht="20.100000000000001" customHeight="1" x14ac:dyDescent="0.3">
      <c r="B127" s="243" t="s">
        <v>150</v>
      </c>
      <c r="C127" s="244"/>
      <c r="D127" s="244"/>
      <c r="E127" s="245"/>
      <c r="F127" s="43">
        <v>0</v>
      </c>
      <c r="G127" s="43">
        <v>0</v>
      </c>
      <c r="H127" s="43">
        <v>0</v>
      </c>
      <c r="I127" s="43">
        <v>1000</v>
      </c>
      <c r="J127" s="133">
        <v>1000</v>
      </c>
    </row>
    <row r="128" spans="2:10" ht="20.100000000000001" customHeight="1" x14ac:dyDescent="0.3">
      <c r="B128" s="252" t="s">
        <v>151</v>
      </c>
      <c r="C128" s="253"/>
      <c r="D128" s="253"/>
      <c r="E128" s="254"/>
      <c r="F128" s="43">
        <v>0</v>
      </c>
      <c r="G128" s="43">
        <v>4000</v>
      </c>
      <c r="H128" s="43">
        <v>4000</v>
      </c>
      <c r="I128" s="43">
        <v>2000</v>
      </c>
      <c r="J128" s="133">
        <v>2000</v>
      </c>
    </row>
    <row r="129" spans="2:10" ht="20.100000000000001" customHeight="1" x14ac:dyDescent="0.3">
      <c r="B129" s="252" t="s">
        <v>152</v>
      </c>
      <c r="C129" s="253"/>
      <c r="D129" s="253"/>
      <c r="E129" s="254"/>
      <c r="F129" s="43">
        <v>0</v>
      </c>
      <c r="G129" s="43">
        <v>1500</v>
      </c>
      <c r="H129" s="43">
        <v>2000</v>
      </c>
      <c r="I129" s="43">
        <v>2000</v>
      </c>
      <c r="J129" s="133">
        <v>2000</v>
      </c>
    </row>
    <row r="130" spans="2:10" ht="20.100000000000001" customHeight="1" x14ac:dyDescent="0.3">
      <c r="B130" s="252" t="s">
        <v>153</v>
      </c>
      <c r="C130" s="253"/>
      <c r="D130" s="253"/>
      <c r="E130" s="254"/>
      <c r="F130" s="43">
        <v>3618.3</v>
      </c>
      <c r="G130" s="43">
        <v>17000</v>
      </c>
      <c r="H130" s="43">
        <v>4000</v>
      </c>
      <c r="I130" s="43">
        <v>4000</v>
      </c>
      <c r="J130" s="133">
        <v>4000</v>
      </c>
    </row>
    <row r="131" spans="2:10" ht="20.100000000000001" customHeight="1" x14ac:dyDescent="0.3">
      <c r="B131" s="252" t="s">
        <v>154</v>
      </c>
      <c r="C131" s="253"/>
      <c r="D131" s="253"/>
      <c r="E131" s="254"/>
      <c r="F131" s="43">
        <v>0</v>
      </c>
      <c r="G131" s="43">
        <v>7800</v>
      </c>
      <c r="H131" s="43">
        <v>5400</v>
      </c>
      <c r="I131" s="43">
        <v>5000</v>
      </c>
      <c r="J131" s="133">
        <v>5000</v>
      </c>
    </row>
    <row r="132" spans="2:10" ht="20.100000000000001" customHeight="1" x14ac:dyDescent="0.3">
      <c r="B132" s="252" t="s">
        <v>158</v>
      </c>
      <c r="C132" s="253"/>
      <c r="D132" s="253"/>
      <c r="E132" s="254"/>
      <c r="F132" s="43">
        <v>0</v>
      </c>
      <c r="G132" s="43">
        <v>8730</v>
      </c>
      <c r="H132" s="43">
        <v>4000</v>
      </c>
      <c r="I132" s="43">
        <v>4000</v>
      </c>
      <c r="J132" s="133">
        <v>4000</v>
      </c>
    </row>
    <row r="133" spans="2:10" ht="20.100000000000001" customHeight="1" x14ac:dyDescent="0.3">
      <c r="B133" s="243" t="s">
        <v>159</v>
      </c>
      <c r="C133" s="244"/>
      <c r="D133" s="244"/>
      <c r="E133" s="245"/>
      <c r="F133" s="43">
        <v>0</v>
      </c>
      <c r="G133" s="43">
        <v>0</v>
      </c>
      <c r="H133" s="43">
        <v>0</v>
      </c>
      <c r="I133" s="43">
        <v>1000</v>
      </c>
      <c r="J133" s="133">
        <v>1000</v>
      </c>
    </row>
    <row r="134" spans="2:10" ht="20.100000000000001" customHeight="1" x14ac:dyDescent="0.3">
      <c r="B134" s="252" t="s">
        <v>160</v>
      </c>
      <c r="C134" s="253"/>
      <c r="D134" s="253"/>
      <c r="E134" s="254"/>
      <c r="F134" s="43">
        <v>0</v>
      </c>
      <c r="G134" s="43">
        <v>5000</v>
      </c>
      <c r="H134" s="43">
        <v>4000</v>
      </c>
      <c r="I134" s="43">
        <v>2000</v>
      </c>
      <c r="J134" s="133">
        <v>2000</v>
      </c>
    </row>
    <row r="135" spans="2:10" ht="20.100000000000001" customHeight="1" x14ac:dyDescent="0.3">
      <c r="B135" s="243" t="s">
        <v>176</v>
      </c>
      <c r="C135" s="244"/>
      <c r="D135" s="244"/>
      <c r="E135" s="245"/>
      <c r="F135" s="43">
        <v>0</v>
      </c>
      <c r="G135" s="43">
        <v>0</v>
      </c>
      <c r="H135" s="43">
        <v>0</v>
      </c>
      <c r="I135" s="43">
        <v>1000</v>
      </c>
      <c r="J135" s="133">
        <v>1000</v>
      </c>
    </row>
    <row r="136" spans="2:10" ht="20.100000000000001" customHeight="1" x14ac:dyDescent="0.3">
      <c r="B136" s="258" t="s">
        <v>124</v>
      </c>
      <c r="C136" s="259"/>
      <c r="D136" s="259"/>
      <c r="E136" s="260"/>
      <c r="F136" s="199">
        <f t="shared" ref="F136:J136" si="34">SUM(F137)</f>
        <v>736.58</v>
      </c>
      <c r="G136" s="199">
        <f t="shared" si="34"/>
        <v>1062</v>
      </c>
      <c r="H136" s="199">
        <f t="shared" si="34"/>
        <v>1100</v>
      </c>
      <c r="I136" s="199">
        <f t="shared" si="34"/>
        <v>1100</v>
      </c>
      <c r="J136" s="200">
        <f t="shared" si="34"/>
        <v>1100</v>
      </c>
    </row>
    <row r="137" spans="2:10" ht="20.100000000000001" customHeight="1" x14ac:dyDescent="0.3">
      <c r="B137" s="252" t="s">
        <v>177</v>
      </c>
      <c r="C137" s="253"/>
      <c r="D137" s="253"/>
      <c r="E137" s="254"/>
      <c r="F137" s="43">
        <v>736.58</v>
      </c>
      <c r="G137" s="43">
        <v>1062</v>
      </c>
      <c r="H137" s="43">
        <v>1100</v>
      </c>
      <c r="I137" s="43">
        <v>1100</v>
      </c>
      <c r="J137" s="133">
        <v>1100</v>
      </c>
    </row>
    <row r="138" spans="2:10" ht="20.100000000000001" customHeight="1" x14ac:dyDescent="0.3">
      <c r="B138" s="258" t="s">
        <v>123</v>
      </c>
      <c r="C138" s="259"/>
      <c r="D138" s="259"/>
      <c r="E138" s="260"/>
      <c r="F138" s="199">
        <f t="shared" ref="F138:J138" si="35">SUM(F139:F141)</f>
        <v>0</v>
      </c>
      <c r="G138" s="199">
        <f t="shared" si="35"/>
        <v>27500</v>
      </c>
      <c r="H138" s="199">
        <f t="shared" si="35"/>
        <v>10100</v>
      </c>
      <c r="I138" s="199">
        <f t="shared" si="35"/>
        <v>9900</v>
      </c>
      <c r="J138" s="200">
        <f t="shared" si="35"/>
        <v>9900</v>
      </c>
    </row>
    <row r="139" spans="2:10" ht="20.100000000000001" customHeight="1" x14ac:dyDescent="0.3">
      <c r="B139" s="252" t="s">
        <v>171</v>
      </c>
      <c r="C139" s="253"/>
      <c r="D139" s="253"/>
      <c r="E139" s="254"/>
      <c r="F139" s="43">
        <v>0</v>
      </c>
      <c r="G139" s="43">
        <v>4500</v>
      </c>
      <c r="H139" s="43">
        <v>4000</v>
      </c>
      <c r="I139" s="43">
        <v>2900</v>
      </c>
      <c r="J139" s="133">
        <v>2900</v>
      </c>
    </row>
    <row r="140" spans="2:10" ht="20.100000000000001" customHeight="1" x14ac:dyDescent="0.3">
      <c r="B140" s="252" t="s">
        <v>167</v>
      </c>
      <c r="C140" s="253"/>
      <c r="D140" s="253"/>
      <c r="E140" s="254"/>
      <c r="F140" s="43">
        <v>0</v>
      </c>
      <c r="G140" s="43">
        <v>3000</v>
      </c>
      <c r="H140" s="43">
        <v>2700</v>
      </c>
      <c r="I140" s="43">
        <v>3000</v>
      </c>
      <c r="J140" s="133">
        <v>3000</v>
      </c>
    </row>
    <row r="141" spans="2:10" ht="20.100000000000001" customHeight="1" x14ac:dyDescent="0.3">
      <c r="B141" s="252" t="s">
        <v>173</v>
      </c>
      <c r="C141" s="253"/>
      <c r="D141" s="253"/>
      <c r="E141" s="254"/>
      <c r="F141" s="43">
        <v>0</v>
      </c>
      <c r="G141" s="43">
        <v>20000</v>
      </c>
      <c r="H141" s="43">
        <v>3400</v>
      </c>
      <c r="I141" s="43">
        <v>4000</v>
      </c>
      <c r="J141" s="133">
        <v>4000</v>
      </c>
    </row>
    <row r="142" spans="2:10" ht="20.100000000000001" customHeight="1" x14ac:dyDescent="0.3">
      <c r="B142" s="255" t="s">
        <v>134</v>
      </c>
      <c r="C142" s="256"/>
      <c r="D142" s="256"/>
      <c r="E142" s="257"/>
      <c r="F142" s="201">
        <f>SUM(F143,F148)</f>
        <v>31175.9</v>
      </c>
      <c r="G142" s="201">
        <f t="shared" ref="G142:J142" si="36">SUM(G143,G148)</f>
        <v>137518</v>
      </c>
      <c r="H142" s="201">
        <f t="shared" si="36"/>
        <v>200500</v>
      </c>
      <c r="I142" s="201">
        <f t="shared" si="36"/>
        <v>164000</v>
      </c>
      <c r="J142" s="202">
        <f t="shared" si="36"/>
        <v>164000</v>
      </c>
    </row>
    <row r="143" spans="2:10" ht="20.100000000000001" customHeight="1" x14ac:dyDescent="0.3">
      <c r="B143" s="246" t="s">
        <v>203</v>
      </c>
      <c r="C143" s="247"/>
      <c r="D143" s="247"/>
      <c r="E143" s="248"/>
      <c r="F143" s="201">
        <f>SUM(F144)</f>
        <v>2597.62</v>
      </c>
      <c r="G143" s="201">
        <f t="shared" ref="G143:J143" si="37">SUM(G144)</f>
        <v>0</v>
      </c>
      <c r="H143" s="201">
        <f t="shared" si="37"/>
        <v>0</v>
      </c>
      <c r="I143" s="201">
        <f t="shared" si="37"/>
        <v>0</v>
      </c>
      <c r="J143" s="202">
        <f t="shared" si="37"/>
        <v>0</v>
      </c>
    </row>
    <row r="144" spans="2:10" ht="20.100000000000001" customHeight="1" x14ac:dyDescent="0.3">
      <c r="B144" s="249" t="s">
        <v>120</v>
      </c>
      <c r="C144" s="250"/>
      <c r="D144" s="250"/>
      <c r="E144" s="251"/>
      <c r="F144" s="199">
        <f>SUM(F145:F147)</f>
        <v>2597.62</v>
      </c>
      <c r="G144" s="199">
        <f t="shared" ref="G144:J144" si="38">SUM(G145:G147)</f>
        <v>0</v>
      </c>
      <c r="H144" s="199">
        <f t="shared" si="38"/>
        <v>0</v>
      </c>
      <c r="I144" s="199">
        <f t="shared" si="38"/>
        <v>0</v>
      </c>
      <c r="J144" s="200">
        <f t="shared" si="38"/>
        <v>0</v>
      </c>
    </row>
    <row r="145" spans="2:10" ht="20.100000000000001" customHeight="1" x14ac:dyDescent="0.3">
      <c r="B145" s="243" t="s">
        <v>147</v>
      </c>
      <c r="C145" s="244"/>
      <c r="D145" s="244"/>
      <c r="E145" s="245"/>
      <c r="F145" s="43">
        <v>0</v>
      </c>
      <c r="G145" s="43">
        <v>0</v>
      </c>
      <c r="H145" s="43">
        <v>0</v>
      </c>
      <c r="I145" s="43">
        <v>0</v>
      </c>
      <c r="J145" s="133">
        <v>0</v>
      </c>
    </row>
    <row r="146" spans="2:10" ht="20.100000000000001" customHeight="1" x14ac:dyDescent="0.3">
      <c r="B146" s="243" t="s">
        <v>154</v>
      </c>
      <c r="C146" s="244"/>
      <c r="D146" s="244"/>
      <c r="E146" s="245"/>
      <c r="F146" s="43">
        <v>1915.73</v>
      </c>
      <c r="G146" s="43">
        <v>0</v>
      </c>
      <c r="H146" s="43">
        <v>0</v>
      </c>
      <c r="I146" s="43">
        <v>0</v>
      </c>
      <c r="J146" s="133">
        <v>0</v>
      </c>
    </row>
    <row r="147" spans="2:10" ht="20.100000000000001" customHeight="1" x14ac:dyDescent="0.3">
      <c r="B147" s="243" t="s">
        <v>158</v>
      </c>
      <c r="C147" s="244"/>
      <c r="D147" s="244"/>
      <c r="E147" s="245"/>
      <c r="F147" s="43">
        <v>681.89</v>
      </c>
      <c r="G147" s="43">
        <v>0</v>
      </c>
      <c r="H147" s="43">
        <v>0</v>
      </c>
      <c r="I147" s="43">
        <v>0</v>
      </c>
      <c r="J147" s="133">
        <v>0</v>
      </c>
    </row>
    <row r="148" spans="2:10" ht="20.100000000000001" customHeight="1" x14ac:dyDescent="0.3">
      <c r="B148" s="255" t="s">
        <v>135</v>
      </c>
      <c r="C148" s="256"/>
      <c r="D148" s="256"/>
      <c r="E148" s="257"/>
      <c r="F148" s="201">
        <f t="shared" ref="F148:J148" si="39">SUM(F149,F152,F164)</f>
        <v>28578.280000000002</v>
      </c>
      <c r="G148" s="201">
        <f t="shared" si="39"/>
        <v>137518</v>
      </c>
      <c r="H148" s="201">
        <f t="shared" si="39"/>
        <v>200500</v>
      </c>
      <c r="I148" s="201">
        <f t="shared" si="39"/>
        <v>164000</v>
      </c>
      <c r="J148" s="202">
        <f t="shared" si="39"/>
        <v>164000</v>
      </c>
    </row>
    <row r="149" spans="2:10" ht="20.100000000000001" customHeight="1" x14ac:dyDescent="0.3">
      <c r="B149" s="258" t="s">
        <v>119</v>
      </c>
      <c r="C149" s="259"/>
      <c r="D149" s="259"/>
      <c r="E149" s="260"/>
      <c r="F149" s="199">
        <f t="shared" ref="F149:J149" si="40">SUM(F150:F151)</f>
        <v>0</v>
      </c>
      <c r="G149" s="199">
        <f t="shared" si="40"/>
        <v>0</v>
      </c>
      <c r="H149" s="199">
        <f t="shared" si="40"/>
        <v>0</v>
      </c>
      <c r="I149" s="199">
        <f t="shared" si="40"/>
        <v>0</v>
      </c>
      <c r="J149" s="200">
        <f t="shared" si="40"/>
        <v>0</v>
      </c>
    </row>
    <row r="150" spans="2:10" ht="20.100000000000001" customHeight="1" x14ac:dyDescent="0.3">
      <c r="B150" s="252" t="s">
        <v>141</v>
      </c>
      <c r="C150" s="253"/>
      <c r="D150" s="253"/>
      <c r="E150" s="254"/>
      <c r="F150" s="43">
        <v>0</v>
      </c>
      <c r="G150" s="43">
        <v>0</v>
      </c>
      <c r="H150" s="43">
        <v>0</v>
      </c>
      <c r="I150" s="43">
        <v>0</v>
      </c>
      <c r="J150" s="133">
        <v>0</v>
      </c>
    </row>
    <row r="151" spans="2:10" ht="20.100000000000001" customHeight="1" x14ac:dyDescent="0.3">
      <c r="B151" s="252" t="s">
        <v>143</v>
      </c>
      <c r="C151" s="253"/>
      <c r="D151" s="253"/>
      <c r="E151" s="254"/>
      <c r="F151" s="43">
        <v>0</v>
      </c>
      <c r="G151" s="43">
        <v>0</v>
      </c>
      <c r="H151" s="43">
        <v>0</v>
      </c>
      <c r="I151" s="43">
        <v>0</v>
      </c>
      <c r="J151" s="133">
        <v>0</v>
      </c>
    </row>
    <row r="152" spans="2:10" ht="20.100000000000001" customHeight="1" x14ac:dyDescent="0.3">
      <c r="B152" s="258" t="s">
        <v>120</v>
      </c>
      <c r="C152" s="259"/>
      <c r="D152" s="259"/>
      <c r="E152" s="260"/>
      <c r="F152" s="199">
        <f t="shared" ref="F152:J152" si="41">SUM(F153:F163)</f>
        <v>24075.99</v>
      </c>
      <c r="G152" s="199">
        <f t="shared" si="41"/>
        <v>81990</v>
      </c>
      <c r="H152" s="199">
        <f t="shared" si="41"/>
        <v>139200</v>
      </c>
      <c r="I152" s="199">
        <f t="shared" si="41"/>
        <v>126586</v>
      </c>
      <c r="J152" s="200">
        <f t="shared" si="41"/>
        <v>126586</v>
      </c>
    </row>
    <row r="153" spans="2:10" ht="20.100000000000001" customHeight="1" x14ac:dyDescent="0.3">
      <c r="B153" s="252" t="s">
        <v>144</v>
      </c>
      <c r="C153" s="253"/>
      <c r="D153" s="253"/>
      <c r="E153" s="254"/>
      <c r="F153" s="43">
        <v>2744.48</v>
      </c>
      <c r="G153" s="43">
        <v>1000</v>
      </c>
      <c r="H153" s="43">
        <v>1000</v>
      </c>
      <c r="I153" s="43">
        <v>2000</v>
      </c>
      <c r="J153" s="133">
        <v>2000</v>
      </c>
    </row>
    <row r="154" spans="2:10" ht="20.100000000000001" customHeight="1" x14ac:dyDescent="0.3">
      <c r="B154" s="252" t="s">
        <v>147</v>
      </c>
      <c r="C154" s="253"/>
      <c r="D154" s="253"/>
      <c r="E154" s="254"/>
      <c r="F154" s="43">
        <v>2922.76</v>
      </c>
      <c r="G154" s="43">
        <v>2500</v>
      </c>
      <c r="H154" s="43">
        <v>5000</v>
      </c>
      <c r="I154" s="43">
        <v>5000</v>
      </c>
      <c r="J154" s="133">
        <v>5000</v>
      </c>
    </row>
    <row r="155" spans="2:10" ht="20.100000000000001" customHeight="1" x14ac:dyDescent="0.3">
      <c r="B155" s="261" t="s">
        <v>149</v>
      </c>
      <c r="C155" s="262"/>
      <c r="D155" s="262"/>
      <c r="E155" s="263"/>
      <c r="F155" s="43">
        <v>385.33</v>
      </c>
      <c r="G155" s="43">
        <v>500</v>
      </c>
      <c r="H155" s="43">
        <v>3700</v>
      </c>
      <c r="I155" s="43">
        <v>3000</v>
      </c>
      <c r="J155" s="133">
        <v>3000</v>
      </c>
    </row>
    <row r="156" spans="2:10" ht="20.100000000000001" customHeight="1" x14ac:dyDescent="0.3">
      <c r="B156" s="261" t="s">
        <v>150</v>
      </c>
      <c r="C156" s="262"/>
      <c r="D156" s="262"/>
      <c r="E156" s="263"/>
      <c r="F156" s="43">
        <v>568.52</v>
      </c>
      <c r="G156" s="43">
        <v>500</v>
      </c>
      <c r="H156" s="43">
        <v>2500</v>
      </c>
      <c r="I156" s="43">
        <v>3000</v>
      </c>
      <c r="J156" s="133">
        <v>3000</v>
      </c>
    </row>
    <row r="157" spans="2:10" ht="20.100000000000001" customHeight="1" x14ac:dyDescent="0.3">
      <c r="B157" s="261" t="s">
        <v>151</v>
      </c>
      <c r="C157" s="262"/>
      <c r="D157" s="262"/>
      <c r="E157" s="263"/>
      <c r="F157" s="43">
        <v>0</v>
      </c>
      <c r="G157" s="43">
        <v>1000</v>
      </c>
      <c r="H157" s="43">
        <v>2000</v>
      </c>
      <c r="I157" s="43">
        <v>3000</v>
      </c>
      <c r="J157" s="133">
        <v>3000</v>
      </c>
    </row>
    <row r="158" spans="2:10" ht="20.100000000000001" customHeight="1" x14ac:dyDescent="0.3">
      <c r="B158" s="252" t="s">
        <v>152</v>
      </c>
      <c r="C158" s="253"/>
      <c r="D158" s="253"/>
      <c r="E158" s="254"/>
      <c r="F158" s="43">
        <v>0</v>
      </c>
      <c r="G158" s="43">
        <v>1000</v>
      </c>
      <c r="H158" s="43">
        <v>5000</v>
      </c>
      <c r="I158" s="43">
        <v>5586</v>
      </c>
      <c r="J158" s="133">
        <v>5586</v>
      </c>
    </row>
    <row r="159" spans="2:10" ht="20.100000000000001" customHeight="1" x14ac:dyDescent="0.3">
      <c r="B159" s="252" t="s">
        <v>153</v>
      </c>
      <c r="C159" s="253"/>
      <c r="D159" s="253"/>
      <c r="E159" s="254"/>
      <c r="F159" s="43">
        <v>0</v>
      </c>
      <c r="G159" s="43">
        <v>19500</v>
      </c>
      <c r="H159" s="43">
        <v>20000</v>
      </c>
      <c r="I159" s="43">
        <v>23000</v>
      </c>
      <c r="J159" s="133">
        <v>23000</v>
      </c>
    </row>
    <row r="160" spans="2:10" ht="20.100000000000001" customHeight="1" x14ac:dyDescent="0.3">
      <c r="B160" s="252" t="s">
        <v>154</v>
      </c>
      <c r="C160" s="253"/>
      <c r="D160" s="253"/>
      <c r="E160" s="254"/>
      <c r="F160" s="43">
        <v>11938.63</v>
      </c>
      <c r="G160" s="43">
        <v>11609</v>
      </c>
      <c r="H160" s="43">
        <v>18000</v>
      </c>
      <c r="I160" s="43">
        <v>25000</v>
      </c>
      <c r="J160" s="133">
        <v>25000</v>
      </c>
    </row>
    <row r="161" spans="2:10" ht="20.100000000000001" customHeight="1" x14ac:dyDescent="0.3">
      <c r="B161" s="252" t="s">
        <v>158</v>
      </c>
      <c r="C161" s="253"/>
      <c r="D161" s="253"/>
      <c r="E161" s="254"/>
      <c r="F161" s="43">
        <v>5516.27</v>
      </c>
      <c r="G161" s="43">
        <v>42881</v>
      </c>
      <c r="H161" s="43">
        <v>80000</v>
      </c>
      <c r="I161" s="43">
        <v>55000</v>
      </c>
      <c r="J161" s="133">
        <v>55000</v>
      </c>
    </row>
    <row r="162" spans="2:10" ht="20.100000000000001" customHeight="1" x14ac:dyDescent="0.3">
      <c r="B162" s="261" t="s">
        <v>160</v>
      </c>
      <c r="C162" s="262"/>
      <c r="D162" s="262"/>
      <c r="E162" s="263"/>
      <c r="F162" s="43">
        <v>0</v>
      </c>
      <c r="G162" s="43">
        <v>500</v>
      </c>
      <c r="H162" s="43">
        <v>1000</v>
      </c>
      <c r="I162" s="43">
        <v>1000</v>
      </c>
      <c r="J162" s="133">
        <v>1000</v>
      </c>
    </row>
    <row r="163" spans="2:10" ht="20.100000000000001" customHeight="1" x14ac:dyDescent="0.3">
      <c r="B163" s="252" t="s">
        <v>176</v>
      </c>
      <c r="C163" s="253"/>
      <c r="D163" s="253"/>
      <c r="E163" s="254"/>
      <c r="F163" s="43">
        <v>0</v>
      </c>
      <c r="G163" s="43">
        <v>1000</v>
      </c>
      <c r="H163" s="43">
        <v>1000</v>
      </c>
      <c r="I163" s="43">
        <v>1000</v>
      </c>
      <c r="J163" s="133">
        <v>1000</v>
      </c>
    </row>
    <row r="164" spans="2:10" ht="20.100000000000001" customHeight="1" x14ac:dyDescent="0.3">
      <c r="B164" s="258" t="s">
        <v>123</v>
      </c>
      <c r="C164" s="259"/>
      <c r="D164" s="259"/>
      <c r="E164" s="260"/>
      <c r="F164" s="199">
        <f t="shared" ref="F164:J164" si="42">SUM(F165:F169)</f>
        <v>4502.29</v>
      </c>
      <c r="G164" s="199">
        <f t="shared" si="42"/>
        <v>55528</v>
      </c>
      <c r="H164" s="199">
        <f t="shared" si="42"/>
        <v>61300</v>
      </c>
      <c r="I164" s="199">
        <f t="shared" si="42"/>
        <v>37414</v>
      </c>
      <c r="J164" s="200">
        <f t="shared" si="42"/>
        <v>37414</v>
      </c>
    </row>
    <row r="165" spans="2:10" ht="20.100000000000001" customHeight="1" x14ac:dyDescent="0.3">
      <c r="B165" s="252" t="s">
        <v>171</v>
      </c>
      <c r="C165" s="253"/>
      <c r="D165" s="253"/>
      <c r="E165" s="254"/>
      <c r="F165" s="43">
        <v>0</v>
      </c>
      <c r="G165" s="43">
        <v>13242</v>
      </c>
      <c r="H165" s="43">
        <v>13300</v>
      </c>
      <c r="I165" s="43">
        <v>13300</v>
      </c>
      <c r="J165" s="133">
        <v>13300</v>
      </c>
    </row>
    <row r="166" spans="2:10" ht="20.100000000000001" customHeight="1" x14ac:dyDescent="0.3">
      <c r="B166" s="252" t="s">
        <v>167</v>
      </c>
      <c r="C166" s="253"/>
      <c r="D166" s="253"/>
      <c r="E166" s="254"/>
      <c r="F166" s="43">
        <v>0</v>
      </c>
      <c r="G166" s="43">
        <v>4982</v>
      </c>
      <c r="H166" s="43">
        <v>5000</v>
      </c>
      <c r="I166" s="43">
        <v>6000</v>
      </c>
      <c r="J166" s="133">
        <v>6000</v>
      </c>
    </row>
    <row r="167" spans="2:10" ht="20.100000000000001" customHeight="1" x14ac:dyDescent="0.3">
      <c r="B167" s="261" t="s">
        <v>168</v>
      </c>
      <c r="C167" s="262"/>
      <c r="D167" s="262"/>
      <c r="E167" s="263"/>
      <c r="F167" s="43">
        <v>0</v>
      </c>
      <c r="G167" s="43">
        <v>1000</v>
      </c>
      <c r="H167" s="43">
        <v>1000</v>
      </c>
      <c r="I167" s="43">
        <v>1000</v>
      </c>
      <c r="J167" s="133">
        <v>1000</v>
      </c>
    </row>
    <row r="168" spans="2:10" ht="20.100000000000001" customHeight="1" x14ac:dyDescent="0.3">
      <c r="B168" s="261" t="s">
        <v>182</v>
      </c>
      <c r="C168" s="262"/>
      <c r="D168" s="262"/>
      <c r="E168" s="263"/>
      <c r="F168" s="43">
        <v>0</v>
      </c>
      <c r="G168" s="43">
        <v>3000</v>
      </c>
      <c r="H168" s="43">
        <v>2000</v>
      </c>
      <c r="I168" s="43">
        <v>1000</v>
      </c>
      <c r="J168" s="133">
        <v>1000</v>
      </c>
    </row>
    <row r="169" spans="2:10" ht="20.100000000000001" customHeight="1" x14ac:dyDescent="0.3">
      <c r="B169" s="252" t="s">
        <v>173</v>
      </c>
      <c r="C169" s="253"/>
      <c r="D169" s="253"/>
      <c r="E169" s="254"/>
      <c r="F169" s="43">
        <v>4502.29</v>
      </c>
      <c r="G169" s="43">
        <v>33304</v>
      </c>
      <c r="H169" s="43">
        <v>40000</v>
      </c>
      <c r="I169" s="43">
        <v>16114</v>
      </c>
      <c r="J169" s="133">
        <v>16114</v>
      </c>
    </row>
    <row r="170" spans="2:10" ht="20.100000000000001" customHeight="1" x14ac:dyDescent="0.3">
      <c r="B170" s="255" t="s">
        <v>136</v>
      </c>
      <c r="C170" s="256"/>
      <c r="D170" s="256"/>
      <c r="E170" s="257"/>
      <c r="F170" s="201">
        <f t="shared" ref="F170:J170" si="43">SUM(F171)</f>
        <v>8218.41</v>
      </c>
      <c r="G170" s="201">
        <f t="shared" si="43"/>
        <v>5428</v>
      </c>
      <c r="H170" s="201">
        <f t="shared" si="43"/>
        <v>8200</v>
      </c>
      <c r="I170" s="201">
        <f t="shared" si="43"/>
        <v>8200</v>
      </c>
      <c r="J170" s="202">
        <f t="shared" si="43"/>
        <v>8200</v>
      </c>
    </row>
    <row r="171" spans="2:10" ht="20.100000000000001" customHeight="1" x14ac:dyDescent="0.3">
      <c r="B171" s="255" t="s">
        <v>137</v>
      </c>
      <c r="C171" s="256"/>
      <c r="D171" s="256"/>
      <c r="E171" s="257"/>
      <c r="F171" s="201">
        <f t="shared" ref="F171:J171" si="44">SUM(F172)</f>
        <v>8218.41</v>
      </c>
      <c r="G171" s="201">
        <f t="shared" si="44"/>
        <v>5428</v>
      </c>
      <c r="H171" s="201">
        <f t="shared" si="44"/>
        <v>8200</v>
      </c>
      <c r="I171" s="201">
        <f t="shared" si="44"/>
        <v>8200</v>
      </c>
      <c r="J171" s="202">
        <f t="shared" si="44"/>
        <v>8200</v>
      </c>
    </row>
    <row r="172" spans="2:10" ht="20.100000000000001" customHeight="1" x14ac:dyDescent="0.3">
      <c r="B172" s="258" t="s">
        <v>120</v>
      </c>
      <c r="C172" s="259"/>
      <c r="D172" s="259"/>
      <c r="E172" s="260"/>
      <c r="F172" s="199">
        <f>SUM(F173:F176)</f>
        <v>8218.41</v>
      </c>
      <c r="G172" s="199">
        <f t="shared" ref="G172:J172" si="45">SUM(G173:G176)</f>
        <v>5428</v>
      </c>
      <c r="H172" s="199">
        <f t="shared" si="45"/>
        <v>8200</v>
      </c>
      <c r="I172" s="199">
        <f t="shared" si="45"/>
        <v>8200</v>
      </c>
      <c r="J172" s="200">
        <f t="shared" si="45"/>
        <v>8200</v>
      </c>
    </row>
    <row r="173" spans="2:10" ht="20.100000000000001" customHeight="1" x14ac:dyDescent="0.3">
      <c r="B173" s="252" t="s">
        <v>152</v>
      </c>
      <c r="C173" s="253"/>
      <c r="D173" s="253"/>
      <c r="E173" s="254"/>
      <c r="F173" s="43">
        <v>3971.28</v>
      </c>
      <c r="G173" s="43">
        <v>2243</v>
      </c>
      <c r="H173" s="43">
        <v>2500</v>
      </c>
      <c r="I173" s="43">
        <v>2500</v>
      </c>
      <c r="J173" s="133">
        <v>2500</v>
      </c>
    </row>
    <row r="174" spans="2:10" ht="20.100000000000001" customHeight="1" x14ac:dyDescent="0.3">
      <c r="B174" s="252" t="s">
        <v>154</v>
      </c>
      <c r="C174" s="253"/>
      <c r="D174" s="253"/>
      <c r="E174" s="254"/>
      <c r="F174" s="43">
        <v>3118.98</v>
      </c>
      <c r="G174" s="43">
        <v>1595</v>
      </c>
      <c r="H174" s="43">
        <v>2800</v>
      </c>
      <c r="I174" s="43">
        <v>2800</v>
      </c>
      <c r="J174" s="133">
        <v>2800</v>
      </c>
    </row>
    <row r="175" spans="2:10" ht="20.100000000000001" customHeight="1" x14ac:dyDescent="0.3">
      <c r="B175" s="243" t="s">
        <v>158</v>
      </c>
      <c r="C175" s="244"/>
      <c r="D175" s="244"/>
      <c r="E175" s="245"/>
      <c r="F175" s="203">
        <v>398.17</v>
      </c>
      <c r="G175" s="203">
        <v>1590</v>
      </c>
      <c r="H175" s="203">
        <v>2900</v>
      </c>
      <c r="I175" s="203">
        <v>2900</v>
      </c>
      <c r="J175" s="157">
        <v>2900</v>
      </c>
    </row>
    <row r="176" spans="2:10" ht="20.100000000000001" customHeight="1" x14ac:dyDescent="0.3">
      <c r="B176" s="243" t="s">
        <v>173</v>
      </c>
      <c r="C176" s="244"/>
      <c r="D176" s="244"/>
      <c r="E176" s="245"/>
      <c r="F176" s="203">
        <v>729.98</v>
      </c>
      <c r="G176" s="203">
        <v>0</v>
      </c>
      <c r="H176" s="203">
        <v>0</v>
      </c>
      <c r="I176" s="203">
        <v>0</v>
      </c>
      <c r="J176" s="157">
        <v>0</v>
      </c>
    </row>
    <row r="177" spans="2:10" ht="33.75" customHeight="1" x14ac:dyDescent="0.3">
      <c r="B177" s="246" t="s">
        <v>208</v>
      </c>
      <c r="C177" s="247"/>
      <c r="D177" s="247"/>
      <c r="E177" s="248"/>
      <c r="F177" s="204">
        <f>SUM(F178)</f>
        <v>6888.32</v>
      </c>
      <c r="G177" s="204">
        <f t="shared" ref="G177:J179" si="46">SUM(G178)</f>
        <v>0</v>
      </c>
      <c r="H177" s="204">
        <f t="shared" si="46"/>
        <v>0</v>
      </c>
      <c r="I177" s="204">
        <f t="shared" si="46"/>
        <v>0</v>
      </c>
      <c r="J177" s="205">
        <f t="shared" si="46"/>
        <v>0</v>
      </c>
    </row>
    <row r="178" spans="2:10" ht="31.5" customHeight="1" x14ac:dyDescent="0.3">
      <c r="B178" s="246" t="s">
        <v>205</v>
      </c>
      <c r="C178" s="247"/>
      <c r="D178" s="247"/>
      <c r="E178" s="248"/>
      <c r="F178" s="204">
        <f>SUM(F179)</f>
        <v>6888.32</v>
      </c>
      <c r="G178" s="204">
        <f t="shared" si="46"/>
        <v>0</v>
      </c>
      <c r="H178" s="204">
        <f t="shared" si="46"/>
        <v>0</v>
      </c>
      <c r="I178" s="204">
        <f t="shared" si="46"/>
        <v>0</v>
      </c>
      <c r="J178" s="205">
        <f t="shared" si="46"/>
        <v>0</v>
      </c>
    </row>
    <row r="179" spans="2:10" ht="20.100000000000001" customHeight="1" x14ac:dyDescent="0.3">
      <c r="B179" s="249" t="s">
        <v>123</v>
      </c>
      <c r="C179" s="250"/>
      <c r="D179" s="250"/>
      <c r="E179" s="251"/>
      <c r="F179" s="206">
        <f>SUM(F180)</f>
        <v>6888.32</v>
      </c>
      <c r="G179" s="206">
        <f t="shared" si="46"/>
        <v>0</v>
      </c>
      <c r="H179" s="206">
        <f t="shared" si="46"/>
        <v>0</v>
      </c>
      <c r="I179" s="206">
        <f t="shared" si="46"/>
        <v>0</v>
      </c>
      <c r="J179" s="207">
        <f t="shared" si="46"/>
        <v>0</v>
      </c>
    </row>
    <row r="180" spans="2:10" ht="20.100000000000001" customHeight="1" thickBot="1" x14ac:dyDescent="0.35">
      <c r="B180" s="264" t="s">
        <v>207</v>
      </c>
      <c r="C180" s="265"/>
      <c r="D180" s="265"/>
      <c r="E180" s="266"/>
      <c r="F180" s="181">
        <v>6888.32</v>
      </c>
      <c r="G180" s="181">
        <v>0</v>
      </c>
      <c r="H180" s="181">
        <v>0</v>
      </c>
      <c r="I180" s="181">
        <v>0</v>
      </c>
      <c r="J180" s="138">
        <v>0</v>
      </c>
    </row>
    <row r="182" spans="2:10" x14ac:dyDescent="0.3">
      <c r="G182" t="s">
        <v>183</v>
      </c>
    </row>
  </sheetData>
  <mergeCells count="176">
    <mergeCell ref="B5:J5"/>
    <mergeCell ref="B7:E7"/>
    <mergeCell ref="B8:E8"/>
    <mergeCell ref="B3:J3"/>
    <mergeCell ref="B10:E10"/>
    <mergeCell ref="B9:E9"/>
    <mergeCell ref="B24:E24"/>
    <mergeCell ref="B25:E25"/>
    <mergeCell ref="B26:E26"/>
    <mergeCell ref="B27:E27"/>
    <mergeCell ref="B28:E28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B23:E23"/>
    <mergeCell ref="B17:E17"/>
    <mergeCell ref="B21:E21"/>
    <mergeCell ref="B22:E22"/>
    <mergeCell ref="B34:E34"/>
    <mergeCell ref="B35:E35"/>
    <mergeCell ref="B36:E36"/>
    <mergeCell ref="B37:E37"/>
    <mergeCell ref="B38:E38"/>
    <mergeCell ref="B29:E29"/>
    <mergeCell ref="B30:E30"/>
    <mergeCell ref="B31:E31"/>
    <mergeCell ref="B32:E32"/>
    <mergeCell ref="B33:E33"/>
    <mergeCell ref="B44:E44"/>
    <mergeCell ref="B45:E45"/>
    <mergeCell ref="B46:E46"/>
    <mergeCell ref="B47:E47"/>
    <mergeCell ref="B48:E48"/>
    <mergeCell ref="B39:E39"/>
    <mergeCell ref="B40:E40"/>
    <mergeCell ref="B41:E41"/>
    <mergeCell ref="B42:E42"/>
    <mergeCell ref="B43:E43"/>
    <mergeCell ref="B54:E54"/>
    <mergeCell ref="B55:E55"/>
    <mergeCell ref="B56:E56"/>
    <mergeCell ref="B57:E57"/>
    <mergeCell ref="B58:E58"/>
    <mergeCell ref="B49:E49"/>
    <mergeCell ref="B50:E50"/>
    <mergeCell ref="B51:E51"/>
    <mergeCell ref="B52:E52"/>
    <mergeCell ref="B53:E53"/>
    <mergeCell ref="B65:E65"/>
    <mergeCell ref="B66:E66"/>
    <mergeCell ref="B67:E67"/>
    <mergeCell ref="B68:E68"/>
    <mergeCell ref="B69:E69"/>
    <mergeCell ref="B59:E59"/>
    <mergeCell ref="B61:E61"/>
    <mergeCell ref="B62:E62"/>
    <mergeCell ref="B63:E63"/>
    <mergeCell ref="B64:E64"/>
    <mergeCell ref="B60:E60"/>
    <mergeCell ref="B75:E75"/>
    <mergeCell ref="B76:E76"/>
    <mergeCell ref="B77:E77"/>
    <mergeCell ref="B79:E79"/>
    <mergeCell ref="B80:E80"/>
    <mergeCell ref="B70:E70"/>
    <mergeCell ref="B71:E71"/>
    <mergeCell ref="B72:E72"/>
    <mergeCell ref="B73:E73"/>
    <mergeCell ref="B74:E74"/>
    <mergeCell ref="B78:E78"/>
    <mergeCell ref="B86:E86"/>
    <mergeCell ref="B87:E87"/>
    <mergeCell ref="B88:E88"/>
    <mergeCell ref="B89:E89"/>
    <mergeCell ref="B90:E90"/>
    <mergeCell ref="B81:E81"/>
    <mergeCell ref="B82:E82"/>
    <mergeCell ref="B83:E83"/>
    <mergeCell ref="B84:E84"/>
    <mergeCell ref="B85:E85"/>
    <mergeCell ref="B96:E96"/>
    <mergeCell ref="B97:E97"/>
    <mergeCell ref="B98:E98"/>
    <mergeCell ref="B99:E99"/>
    <mergeCell ref="B100:E100"/>
    <mergeCell ref="B91:E91"/>
    <mergeCell ref="B92:E92"/>
    <mergeCell ref="B93:E93"/>
    <mergeCell ref="B94:E94"/>
    <mergeCell ref="B95:E95"/>
    <mergeCell ref="B108:E108"/>
    <mergeCell ref="B109:E109"/>
    <mergeCell ref="B112:E112"/>
    <mergeCell ref="B114:E114"/>
    <mergeCell ref="B115:E115"/>
    <mergeCell ref="B101:E101"/>
    <mergeCell ref="B102:E102"/>
    <mergeCell ref="B103:E103"/>
    <mergeCell ref="B104:E104"/>
    <mergeCell ref="B105:E105"/>
    <mergeCell ref="B106:E106"/>
    <mergeCell ref="B107:E107"/>
    <mergeCell ref="B110:E110"/>
    <mergeCell ref="B111:E111"/>
    <mergeCell ref="B113:E113"/>
    <mergeCell ref="B125:E125"/>
    <mergeCell ref="B126:E126"/>
    <mergeCell ref="B128:E128"/>
    <mergeCell ref="B129:E129"/>
    <mergeCell ref="B130:E130"/>
    <mergeCell ref="B117:E117"/>
    <mergeCell ref="B119:E119"/>
    <mergeCell ref="B120:E120"/>
    <mergeCell ref="B121:E121"/>
    <mergeCell ref="B124:E124"/>
    <mergeCell ref="B122:E122"/>
    <mergeCell ref="B123:E123"/>
    <mergeCell ref="B127:E127"/>
    <mergeCell ref="B139:E139"/>
    <mergeCell ref="B140:E140"/>
    <mergeCell ref="B141:E141"/>
    <mergeCell ref="B142:E142"/>
    <mergeCell ref="B131:E131"/>
    <mergeCell ref="B132:E132"/>
    <mergeCell ref="B134:E134"/>
    <mergeCell ref="B136:E136"/>
    <mergeCell ref="B137:E137"/>
    <mergeCell ref="B133:E133"/>
    <mergeCell ref="B135:E135"/>
    <mergeCell ref="B180:E180"/>
    <mergeCell ref="B169:E169"/>
    <mergeCell ref="B170:E170"/>
    <mergeCell ref="B171:E171"/>
    <mergeCell ref="B172:E172"/>
    <mergeCell ref="B173:E173"/>
    <mergeCell ref="B161:E161"/>
    <mergeCell ref="B163:E163"/>
    <mergeCell ref="B164:E164"/>
    <mergeCell ref="B165:E165"/>
    <mergeCell ref="B166:E166"/>
    <mergeCell ref="B162:E162"/>
    <mergeCell ref="B167:E167"/>
    <mergeCell ref="B168:E168"/>
    <mergeCell ref="B177:E177"/>
    <mergeCell ref="B178:E178"/>
    <mergeCell ref="B179:E179"/>
    <mergeCell ref="B116:E116"/>
    <mergeCell ref="B118:E118"/>
    <mergeCell ref="B143:E143"/>
    <mergeCell ref="B144:E144"/>
    <mergeCell ref="B145:E145"/>
    <mergeCell ref="B146:E146"/>
    <mergeCell ref="B147:E147"/>
    <mergeCell ref="B175:E175"/>
    <mergeCell ref="B176:E176"/>
    <mergeCell ref="B174:E174"/>
    <mergeCell ref="B153:E153"/>
    <mergeCell ref="B154:E154"/>
    <mergeCell ref="B158:E158"/>
    <mergeCell ref="B159:E159"/>
    <mergeCell ref="B160:E160"/>
    <mergeCell ref="B148:E148"/>
    <mergeCell ref="B149:E149"/>
    <mergeCell ref="B150:E150"/>
    <mergeCell ref="B151:E151"/>
    <mergeCell ref="B152:E152"/>
    <mergeCell ref="B155:E155"/>
    <mergeCell ref="B156:E156"/>
    <mergeCell ref="B157:E157"/>
    <mergeCell ref="B138:E138"/>
  </mergeCells>
  <pageMargins left="0.7" right="0.7" top="0.75" bottom="0.75" header="0.3" footer="0.3"/>
  <pageSetup paperSize="9" scale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NASLOVNICA</vt:lpstr>
      <vt:lpstr>SAŽETAK</vt:lpstr>
      <vt:lpstr> Račun prihoda i rashoda</vt:lpstr>
      <vt:lpstr>Rashodi prema izvorima finan</vt:lpstr>
      <vt:lpstr>Rashodi prema funkcijskoj k </vt:lpstr>
      <vt:lpstr>POSEBNI DIO</vt:lpstr>
      <vt:lpstr>' Račun prihoda i rashoda'!Print_Area</vt:lpstr>
      <vt:lpstr>NASLOVNICA!Print_Area</vt:lpstr>
      <vt:lpstr>SAŽETAK!Print_Area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 Lacković</dc:creator>
  <cp:lastModifiedBy>Egon Vasilic</cp:lastModifiedBy>
  <cp:lastPrinted>2023-09-23T17:45:36Z</cp:lastPrinted>
  <dcterms:created xsi:type="dcterms:W3CDTF">2022-08-12T12:51:27Z</dcterms:created>
  <dcterms:modified xsi:type="dcterms:W3CDTF">2023-12-13T13:42:02Z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Prilog Format izgleda izvršenja financijskog plana proračunskog korisnika (1).xlsx</vt:lpwstr>
  </property>
</Properties>
</file>