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PPUcka\Private\Manuela\Documents\FINANCIJE\2023\IZVRŠENJE FINANCIJSKOG PLANA\2. Izvršenje financijskog plana od 01-12.2023\prijedlog\"/>
    </mc:Choice>
  </mc:AlternateContent>
  <xr:revisionPtr revIDLastSave="0" documentId="13_ncr:1_{18C5A47C-17D0-4866-B458-470BFFA2846A}" xr6:coauthVersionLast="47" xr6:coauthVersionMax="47" xr10:uidLastSave="{00000000-0000-0000-0000-000000000000}"/>
  <bookViews>
    <workbookView xWindow="-120" yWindow="-120" windowWidth="38640" windowHeight="21240" activeTab="5" xr2:uid="{00000000-000D-0000-FFFF-FFFF00000000}"/>
  </bookViews>
  <sheets>
    <sheet name="NASLOVNICA" sheetId="9" r:id="rId1"/>
    <sheet name="SAŽETAK" sheetId="1" r:id="rId2"/>
    <sheet name=" Račun prihoda i rashoda" sheetId="3" r:id="rId3"/>
    <sheet name="Rashodi prema izvorima finan" sheetId="5" r:id="rId4"/>
    <sheet name="Rashodi prema funkcijskoj k " sheetId="8" r:id="rId5"/>
    <sheet name="POSEBNI DIO" sheetId="7" r:id="rId6"/>
  </sheets>
  <definedNames>
    <definedName name="_xlnm.Print_Area" localSheetId="2">' Račun prihoda i rashoda'!$A$1:$M$111</definedName>
    <definedName name="_xlnm.Print_Area" localSheetId="0">NASLOVNICA!$A$1:$K$51</definedName>
    <definedName name="_xlnm.Print_Area" localSheetId="4">'Rashodi prema funkcijskoj k '!$A$1:$I$10</definedName>
    <definedName name="_xlnm.Print_Area" localSheetId="3">'Rashodi prema izvorima finan'!$A$1:$I$52</definedName>
    <definedName name="_xlnm.Print_Area" localSheetId="1">SAŽETAK!$A$1:$M$29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" i="7" l="1"/>
  <c r="J158" i="7"/>
  <c r="J157" i="7"/>
  <c r="J152" i="7"/>
  <c r="J151" i="7"/>
  <c r="J150" i="7"/>
  <c r="J149" i="7"/>
  <c r="J148" i="7"/>
  <c r="J145" i="7"/>
  <c r="J142" i="7"/>
  <c r="J140" i="7"/>
  <c r="J139" i="7"/>
  <c r="J138" i="7"/>
  <c r="J137" i="7"/>
  <c r="J129" i="7"/>
  <c r="J127" i="7"/>
  <c r="J126" i="7"/>
  <c r="J122" i="7"/>
  <c r="J121" i="7"/>
  <c r="J120" i="7"/>
  <c r="J118" i="7"/>
  <c r="J117" i="7"/>
  <c r="J116" i="7"/>
  <c r="J115" i="7"/>
  <c r="J114" i="7"/>
  <c r="J110" i="7"/>
  <c r="J108" i="7"/>
  <c r="J106" i="7"/>
  <c r="J104" i="7"/>
  <c r="J103" i="7"/>
  <c r="J102" i="7"/>
  <c r="J99" i="7"/>
  <c r="J97" i="7"/>
  <c r="J96" i="7"/>
  <c r="J93" i="7"/>
  <c r="J91" i="7"/>
  <c r="J90" i="7"/>
  <c r="J89" i="7"/>
  <c r="J86" i="7"/>
  <c r="J85" i="7"/>
  <c r="J84" i="7"/>
  <c r="J83" i="7"/>
  <c r="J63" i="7"/>
  <c r="J62" i="7"/>
  <c r="J51" i="7"/>
  <c r="J48" i="7"/>
  <c r="J32" i="7"/>
  <c r="I22" i="5"/>
  <c r="I23" i="5"/>
  <c r="I24" i="5"/>
  <c r="I26" i="5"/>
  <c r="I29" i="5"/>
  <c r="I30" i="5"/>
  <c r="I31" i="5"/>
  <c r="I32" i="5"/>
  <c r="I35" i="5"/>
  <c r="I36" i="5"/>
  <c r="I37" i="5"/>
  <c r="I43" i="5"/>
  <c r="I44" i="5"/>
  <c r="I47" i="5"/>
  <c r="H47" i="5"/>
  <c r="H44" i="5"/>
  <c r="H43" i="5"/>
  <c r="H18" i="5"/>
  <c r="M53" i="3"/>
  <c r="M55" i="3"/>
  <c r="M57" i="3"/>
  <c r="M60" i="3"/>
  <c r="M61" i="3"/>
  <c r="M62" i="3"/>
  <c r="M64" i="3"/>
  <c r="M65" i="3"/>
  <c r="M66" i="3"/>
  <c r="M67" i="3"/>
  <c r="M68" i="3"/>
  <c r="M69" i="3"/>
  <c r="M71" i="3"/>
  <c r="M72" i="3"/>
  <c r="M73" i="3"/>
  <c r="M74" i="3"/>
  <c r="M75" i="3"/>
  <c r="M76" i="3"/>
  <c r="M77" i="3"/>
  <c r="M78" i="3"/>
  <c r="M79" i="3"/>
  <c r="M81" i="3"/>
  <c r="M82" i="3"/>
  <c r="M83" i="3"/>
  <c r="M84" i="3"/>
  <c r="M85" i="3"/>
  <c r="M86" i="3"/>
  <c r="M89" i="3"/>
  <c r="M92" i="3"/>
  <c r="M99" i="3"/>
  <c r="M102" i="3"/>
  <c r="M103" i="3"/>
  <c r="M104" i="3"/>
  <c r="M106" i="3"/>
  <c r="L53" i="3"/>
  <c r="L55" i="3"/>
  <c r="L57" i="3"/>
  <c r="L60" i="3"/>
  <c r="L61" i="3"/>
  <c r="L62" i="3"/>
  <c r="L64" i="3"/>
  <c r="L65" i="3"/>
  <c r="L66" i="3"/>
  <c r="L67" i="3"/>
  <c r="L68" i="3"/>
  <c r="L69" i="3"/>
  <c r="L71" i="3"/>
  <c r="L72" i="3"/>
  <c r="L73" i="3"/>
  <c r="L74" i="3"/>
  <c r="L75" i="3"/>
  <c r="L76" i="3"/>
  <c r="L77" i="3"/>
  <c r="L78" i="3"/>
  <c r="L79" i="3"/>
  <c r="L81" i="3"/>
  <c r="L82" i="3"/>
  <c r="L83" i="3"/>
  <c r="L84" i="3"/>
  <c r="L85" i="3"/>
  <c r="L86" i="3"/>
  <c r="L89" i="3"/>
  <c r="L92" i="3"/>
  <c r="L100" i="3"/>
  <c r="L102" i="3"/>
  <c r="L103" i="3"/>
  <c r="L104" i="3"/>
  <c r="L105" i="3"/>
  <c r="L106" i="3"/>
  <c r="L108" i="3"/>
  <c r="M15" i="3"/>
  <c r="M16" i="3"/>
  <c r="M18" i="3"/>
  <c r="M20" i="3"/>
  <c r="M22" i="3"/>
  <c r="M24" i="3"/>
  <c r="M25" i="3"/>
  <c r="M28" i="3"/>
  <c r="M31" i="3"/>
  <c r="M34" i="3"/>
  <c r="M35" i="3"/>
  <c r="M37" i="3"/>
  <c r="M40" i="3"/>
  <c r="M41" i="3"/>
  <c r="M44" i="3"/>
  <c r="L15" i="3"/>
  <c r="L17" i="3"/>
  <c r="L18" i="3"/>
  <c r="L19" i="3"/>
  <c r="L22" i="3"/>
  <c r="L28" i="3"/>
  <c r="L31" i="3"/>
  <c r="L34" i="3"/>
  <c r="L35" i="3"/>
  <c r="L37" i="3"/>
  <c r="L40" i="3"/>
  <c r="L41" i="3"/>
  <c r="M25" i="1"/>
  <c r="G105" i="7"/>
  <c r="H105" i="7"/>
  <c r="I105" i="7"/>
  <c r="F105" i="7"/>
  <c r="D50" i="5"/>
  <c r="D49" i="5" s="1"/>
  <c r="E50" i="5"/>
  <c r="E49" i="5" s="1"/>
  <c r="F50" i="5"/>
  <c r="F49" i="5" s="1"/>
  <c r="G50" i="5"/>
  <c r="G49" i="5" s="1"/>
  <c r="H50" i="5"/>
  <c r="H49" i="5" s="1"/>
  <c r="C50" i="5"/>
  <c r="C49" i="5" s="1"/>
  <c r="C39" i="5"/>
  <c r="D39" i="5"/>
  <c r="E39" i="5"/>
  <c r="F39" i="5"/>
  <c r="G39" i="5"/>
  <c r="D46" i="5"/>
  <c r="E46" i="5"/>
  <c r="F46" i="5"/>
  <c r="G46" i="5"/>
  <c r="I46" i="5" s="1"/>
  <c r="C46" i="5"/>
  <c r="H46" i="5" s="1"/>
  <c r="H107" i="3"/>
  <c r="I107" i="3"/>
  <c r="J107" i="3"/>
  <c r="K107" i="3"/>
  <c r="G107" i="3"/>
  <c r="H18" i="3"/>
  <c r="I18" i="3"/>
  <c r="J18" i="3"/>
  <c r="K18" i="3"/>
  <c r="G18" i="3"/>
  <c r="H27" i="1"/>
  <c r="I27" i="1"/>
  <c r="J27" i="1"/>
  <c r="K27" i="1"/>
  <c r="G27" i="1"/>
  <c r="L107" i="3" l="1"/>
  <c r="L26" i="1"/>
  <c r="L25" i="1"/>
  <c r="D8" i="8"/>
  <c r="D7" i="8" s="1"/>
  <c r="E8" i="8"/>
  <c r="E7" i="8" s="1"/>
  <c r="F8" i="8"/>
  <c r="F7" i="8" s="1"/>
  <c r="G8" i="8"/>
  <c r="I8" i="8" s="1"/>
  <c r="C8" i="8"/>
  <c r="C7" i="8" s="1"/>
  <c r="M14" i="1"/>
  <c r="M15" i="1"/>
  <c r="M11" i="1"/>
  <c r="L14" i="1"/>
  <c r="L15" i="1"/>
  <c r="L11" i="1"/>
  <c r="J11" i="7"/>
  <c r="J13" i="7"/>
  <c r="J15" i="7"/>
  <c r="J17" i="7"/>
  <c r="J19" i="7"/>
  <c r="J26" i="7"/>
  <c r="J27" i="7"/>
  <c r="J28" i="7"/>
  <c r="J30" i="7"/>
  <c r="J31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9" i="7"/>
  <c r="J50" i="7"/>
  <c r="J53" i="7"/>
  <c r="J55" i="7"/>
  <c r="J56" i="7"/>
  <c r="J61" i="7"/>
  <c r="J64" i="7"/>
  <c r="J66" i="7"/>
  <c r="J74" i="7"/>
  <c r="J87" i="7"/>
  <c r="J88" i="7"/>
  <c r="J92" i="7"/>
  <c r="J94" i="7"/>
  <c r="J95" i="7"/>
  <c r="J98" i="7"/>
  <c r="J100" i="7"/>
  <c r="J101" i="7"/>
  <c r="J109" i="7"/>
  <c r="J119" i="7"/>
  <c r="J124" i="7"/>
  <c r="J136" i="7"/>
  <c r="J141" i="7"/>
  <c r="J143" i="7"/>
  <c r="J144" i="7"/>
  <c r="J146" i="7"/>
  <c r="J156" i="7"/>
  <c r="G155" i="7"/>
  <c r="G154" i="7" s="1"/>
  <c r="G153" i="7" s="1"/>
  <c r="H155" i="7"/>
  <c r="H154" i="7" s="1"/>
  <c r="H153" i="7" s="1"/>
  <c r="I155" i="7"/>
  <c r="I154" i="7" s="1"/>
  <c r="F155" i="7"/>
  <c r="F154" i="7" s="1"/>
  <c r="F153" i="7" s="1"/>
  <c r="G147" i="7"/>
  <c r="H147" i="7"/>
  <c r="I147" i="7"/>
  <c r="F147" i="7"/>
  <c r="G135" i="7"/>
  <c r="H135" i="7"/>
  <c r="I135" i="7"/>
  <c r="F135" i="7"/>
  <c r="G132" i="7"/>
  <c r="H132" i="7"/>
  <c r="I132" i="7"/>
  <c r="F132" i="7"/>
  <c r="G125" i="7"/>
  <c r="H125" i="7"/>
  <c r="I125" i="7"/>
  <c r="F125" i="7"/>
  <c r="G123" i="7"/>
  <c r="H123" i="7"/>
  <c r="I123" i="7"/>
  <c r="F123" i="7"/>
  <c r="G113" i="7"/>
  <c r="H113" i="7"/>
  <c r="I113" i="7"/>
  <c r="F113" i="7"/>
  <c r="G107" i="7"/>
  <c r="H107" i="7"/>
  <c r="I107" i="7"/>
  <c r="F107" i="7"/>
  <c r="G82" i="7"/>
  <c r="H82" i="7"/>
  <c r="I82" i="7"/>
  <c r="F82" i="7"/>
  <c r="G78" i="7"/>
  <c r="H78" i="7"/>
  <c r="H77" i="7" s="1"/>
  <c r="I78" i="7"/>
  <c r="F78" i="7"/>
  <c r="F77" i="7" s="1"/>
  <c r="G70" i="7"/>
  <c r="H70" i="7"/>
  <c r="I70" i="7"/>
  <c r="F70" i="7"/>
  <c r="G68" i="7"/>
  <c r="H68" i="7"/>
  <c r="I68" i="7"/>
  <c r="F68" i="7"/>
  <c r="G60" i="7"/>
  <c r="H60" i="7"/>
  <c r="I60" i="7"/>
  <c r="F60" i="7"/>
  <c r="F59" i="7" s="1"/>
  <c r="F58" i="7" s="1"/>
  <c r="F57" i="7" s="1"/>
  <c r="G54" i="7"/>
  <c r="H54" i="7"/>
  <c r="I54" i="7"/>
  <c r="F54" i="7"/>
  <c r="G52" i="7"/>
  <c r="H52" i="7"/>
  <c r="I52" i="7"/>
  <c r="F52" i="7"/>
  <c r="G29" i="7"/>
  <c r="H29" i="7"/>
  <c r="I29" i="7"/>
  <c r="F29" i="7"/>
  <c r="G25" i="7"/>
  <c r="H25" i="7"/>
  <c r="I25" i="7"/>
  <c r="J25" i="7" s="1"/>
  <c r="F25" i="7"/>
  <c r="G18" i="7"/>
  <c r="H18" i="7"/>
  <c r="I18" i="7"/>
  <c r="F18" i="7"/>
  <c r="G16" i="7"/>
  <c r="H16" i="7"/>
  <c r="I16" i="7"/>
  <c r="F16" i="7"/>
  <c r="G14" i="7"/>
  <c r="H14" i="7"/>
  <c r="I14" i="7"/>
  <c r="J14" i="7" s="1"/>
  <c r="F14" i="7"/>
  <c r="G12" i="7"/>
  <c r="H12" i="7"/>
  <c r="I12" i="7"/>
  <c r="F12" i="7"/>
  <c r="G10" i="7"/>
  <c r="H10" i="7"/>
  <c r="I10" i="7"/>
  <c r="F10" i="7"/>
  <c r="F9" i="7" s="1"/>
  <c r="I9" i="8"/>
  <c r="H9" i="8"/>
  <c r="I9" i="5"/>
  <c r="I11" i="5"/>
  <c r="I13" i="5"/>
  <c r="I16" i="5"/>
  <c r="I18" i="5"/>
  <c r="H9" i="5"/>
  <c r="H11" i="5"/>
  <c r="H13" i="5"/>
  <c r="H16" i="5"/>
  <c r="H22" i="5"/>
  <c r="H23" i="5"/>
  <c r="H24" i="5"/>
  <c r="H26" i="5"/>
  <c r="H30" i="5"/>
  <c r="H32" i="5"/>
  <c r="H35" i="5"/>
  <c r="H36" i="5"/>
  <c r="D45" i="5"/>
  <c r="E45" i="5"/>
  <c r="F45" i="5"/>
  <c r="G45" i="5"/>
  <c r="C45" i="5"/>
  <c r="D41" i="5"/>
  <c r="D38" i="5" s="1"/>
  <c r="E41" i="5"/>
  <c r="E38" i="5" s="1"/>
  <c r="F41" i="5"/>
  <c r="F38" i="5" s="1"/>
  <c r="G41" i="5"/>
  <c r="C41" i="5"/>
  <c r="C38" i="5" s="1"/>
  <c r="D34" i="5"/>
  <c r="D33" i="5" s="1"/>
  <c r="E34" i="5"/>
  <c r="E33" i="5" s="1"/>
  <c r="F34" i="5"/>
  <c r="F33" i="5" s="1"/>
  <c r="G34" i="5"/>
  <c r="I34" i="5" s="1"/>
  <c r="C34" i="5"/>
  <c r="C33" i="5" s="1"/>
  <c r="D28" i="5"/>
  <c r="D27" i="5" s="1"/>
  <c r="E28" i="5"/>
  <c r="E27" i="5" s="1"/>
  <c r="F28" i="5"/>
  <c r="F27" i="5" s="1"/>
  <c r="G28" i="5"/>
  <c r="C28" i="5"/>
  <c r="D21" i="5"/>
  <c r="D20" i="5" s="1"/>
  <c r="E21" i="5"/>
  <c r="E20" i="5" s="1"/>
  <c r="F21" i="5"/>
  <c r="F20" i="5" s="1"/>
  <c r="G21" i="5"/>
  <c r="C21" i="5"/>
  <c r="C20" i="5" s="1"/>
  <c r="D17" i="5"/>
  <c r="E17" i="5"/>
  <c r="F17" i="5"/>
  <c r="G17" i="5"/>
  <c r="C17" i="5"/>
  <c r="D14" i="5"/>
  <c r="E14" i="5"/>
  <c r="F14" i="5"/>
  <c r="G14" i="5"/>
  <c r="C14" i="5"/>
  <c r="D12" i="5"/>
  <c r="E12" i="5"/>
  <c r="F12" i="5"/>
  <c r="G12" i="5"/>
  <c r="C12" i="5"/>
  <c r="D10" i="5"/>
  <c r="E10" i="5"/>
  <c r="F10" i="5"/>
  <c r="G10" i="5"/>
  <c r="C10" i="5"/>
  <c r="D8" i="5"/>
  <c r="E8" i="5"/>
  <c r="F8" i="5"/>
  <c r="G8" i="5"/>
  <c r="C8" i="5"/>
  <c r="K21" i="3"/>
  <c r="G43" i="3"/>
  <c r="G42" i="3" s="1"/>
  <c r="G39" i="3"/>
  <c r="G38" i="3" s="1"/>
  <c r="G36" i="3"/>
  <c r="G33" i="3"/>
  <c r="G30" i="3"/>
  <c r="G29" i="3" s="1"/>
  <c r="G27" i="3"/>
  <c r="G26" i="3" s="1"/>
  <c r="G23" i="3"/>
  <c r="G21" i="3"/>
  <c r="G14" i="3"/>
  <c r="H101" i="3"/>
  <c r="I101" i="3"/>
  <c r="J101" i="3"/>
  <c r="K101" i="3"/>
  <c r="G101" i="3"/>
  <c r="H98" i="3"/>
  <c r="I98" i="3"/>
  <c r="J98" i="3"/>
  <c r="K98" i="3"/>
  <c r="G98" i="3"/>
  <c r="H95" i="3"/>
  <c r="H94" i="3" s="1"/>
  <c r="I95" i="3"/>
  <c r="I94" i="3" s="1"/>
  <c r="J95" i="3"/>
  <c r="J94" i="3" s="1"/>
  <c r="K95" i="3"/>
  <c r="K94" i="3" s="1"/>
  <c r="G95" i="3"/>
  <c r="G94" i="3" s="1"/>
  <c r="H91" i="3"/>
  <c r="H90" i="3" s="1"/>
  <c r="I91" i="3"/>
  <c r="I90" i="3" s="1"/>
  <c r="J91" i="3"/>
  <c r="J90" i="3" s="1"/>
  <c r="K91" i="3"/>
  <c r="G91" i="3"/>
  <c r="G90" i="3" s="1"/>
  <c r="H88" i="3"/>
  <c r="H87" i="3" s="1"/>
  <c r="I88" i="3"/>
  <c r="I87" i="3" s="1"/>
  <c r="J88" i="3"/>
  <c r="J87" i="3" s="1"/>
  <c r="K88" i="3"/>
  <c r="G88" i="3"/>
  <c r="G87" i="3" s="1"/>
  <c r="H80" i="3"/>
  <c r="I80" i="3"/>
  <c r="J80" i="3"/>
  <c r="K80" i="3"/>
  <c r="G80" i="3"/>
  <c r="H70" i="3"/>
  <c r="I70" i="3"/>
  <c r="J70" i="3"/>
  <c r="K70" i="3"/>
  <c r="G70" i="3"/>
  <c r="H63" i="3"/>
  <c r="I63" i="3"/>
  <c r="J63" i="3"/>
  <c r="K63" i="3"/>
  <c r="G63" i="3"/>
  <c r="H59" i="3"/>
  <c r="I59" i="3"/>
  <c r="J59" i="3"/>
  <c r="K59" i="3"/>
  <c r="G59" i="3"/>
  <c r="H56" i="3"/>
  <c r="I56" i="3"/>
  <c r="J56" i="3"/>
  <c r="K56" i="3"/>
  <c r="G56" i="3"/>
  <c r="H54" i="3"/>
  <c r="I54" i="3"/>
  <c r="J54" i="3"/>
  <c r="K54" i="3"/>
  <c r="G54" i="3"/>
  <c r="H52" i="3"/>
  <c r="I52" i="3"/>
  <c r="J52" i="3"/>
  <c r="K52" i="3"/>
  <c r="G52" i="3"/>
  <c r="G13" i="3" l="1"/>
  <c r="M80" i="3"/>
  <c r="L80" i="3"/>
  <c r="H17" i="5"/>
  <c r="K97" i="3"/>
  <c r="M101" i="3"/>
  <c r="L101" i="3"/>
  <c r="H45" i="5"/>
  <c r="I45" i="5"/>
  <c r="J78" i="7"/>
  <c r="I77" i="7"/>
  <c r="J77" i="7" s="1"/>
  <c r="G112" i="7"/>
  <c r="G111" i="7" s="1"/>
  <c r="M56" i="3"/>
  <c r="L56" i="3"/>
  <c r="H97" i="3"/>
  <c r="L21" i="3"/>
  <c r="K87" i="3"/>
  <c r="L88" i="3"/>
  <c r="M88" i="3"/>
  <c r="G20" i="5"/>
  <c r="I20" i="5" s="1"/>
  <c r="I21" i="5"/>
  <c r="J18" i="7"/>
  <c r="J52" i="7"/>
  <c r="J123" i="7"/>
  <c r="L52" i="3"/>
  <c r="M52" i="3"/>
  <c r="G7" i="8"/>
  <c r="M70" i="3"/>
  <c r="L70" i="3"/>
  <c r="G97" i="3"/>
  <c r="L63" i="3"/>
  <c r="M63" i="3"/>
  <c r="M98" i="3"/>
  <c r="L98" i="3"/>
  <c r="H41" i="5"/>
  <c r="I41" i="5"/>
  <c r="H8" i="8"/>
  <c r="J97" i="3"/>
  <c r="J93" i="3" s="1"/>
  <c r="L54" i="3"/>
  <c r="M54" i="3"/>
  <c r="M59" i="3"/>
  <c r="L59" i="3"/>
  <c r="K90" i="3"/>
  <c r="M91" i="3"/>
  <c r="L91" i="3"/>
  <c r="G27" i="5"/>
  <c r="I27" i="5" s="1"/>
  <c r="I28" i="5"/>
  <c r="J125" i="7"/>
  <c r="H112" i="7"/>
  <c r="H111" i="7" s="1"/>
  <c r="G77" i="7"/>
  <c r="G76" i="7" s="1"/>
  <c r="J10" i="7"/>
  <c r="H7" i="8"/>
  <c r="I7" i="8"/>
  <c r="H28" i="5"/>
  <c r="J147" i="7"/>
  <c r="H131" i="7"/>
  <c r="H130" i="7" s="1"/>
  <c r="J135" i="7"/>
  <c r="G131" i="7"/>
  <c r="G130" i="7" s="1"/>
  <c r="J107" i="7"/>
  <c r="J16" i="7"/>
  <c r="J155" i="7"/>
  <c r="J154" i="7"/>
  <c r="F76" i="7"/>
  <c r="I59" i="7"/>
  <c r="I58" i="7" s="1"/>
  <c r="F112" i="7"/>
  <c r="F111" i="7" s="1"/>
  <c r="F131" i="7"/>
  <c r="F130" i="7" s="1"/>
  <c r="I112" i="7"/>
  <c r="I111" i="7" s="1"/>
  <c r="I131" i="7"/>
  <c r="H9" i="7"/>
  <c r="J70" i="7"/>
  <c r="J113" i="7"/>
  <c r="F24" i="7"/>
  <c r="F23" i="7" s="1"/>
  <c r="F22" i="7" s="1"/>
  <c r="J82" i="7"/>
  <c r="H76" i="7"/>
  <c r="H59" i="7"/>
  <c r="H58" i="7" s="1"/>
  <c r="H57" i="7" s="1"/>
  <c r="G59" i="7"/>
  <c r="G58" i="7" s="1"/>
  <c r="G57" i="7" s="1"/>
  <c r="J54" i="7"/>
  <c r="G24" i="7"/>
  <c r="G23" i="7" s="1"/>
  <c r="G22" i="7" s="1"/>
  <c r="J29" i="7"/>
  <c r="H24" i="7"/>
  <c r="H23" i="7" s="1"/>
  <c r="H22" i="7" s="1"/>
  <c r="G9" i="7"/>
  <c r="G38" i="5"/>
  <c r="I97" i="3"/>
  <c r="I93" i="3" s="1"/>
  <c r="I17" i="5"/>
  <c r="F19" i="5"/>
  <c r="D7" i="5"/>
  <c r="D19" i="5"/>
  <c r="E19" i="5"/>
  <c r="E7" i="5"/>
  <c r="I8" i="5"/>
  <c r="H34" i="5"/>
  <c r="H14" i="5"/>
  <c r="H12" i="5"/>
  <c r="C7" i="5"/>
  <c r="G93" i="3"/>
  <c r="F7" i="5"/>
  <c r="I10" i="5"/>
  <c r="G32" i="3"/>
  <c r="I51" i="3"/>
  <c r="J51" i="3"/>
  <c r="G58" i="3"/>
  <c r="J58" i="3"/>
  <c r="G51" i="3"/>
  <c r="H93" i="3"/>
  <c r="I58" i="3"/>
  <c r="K58" i="3"/>
  <c r="K93" i="3"/>
  <c r="H58" i="3"/>
  <c r="K51" i="3"/>
  <c r="H51" i="3"/>
  <c r="I9" i="7"/>
  <c r="J12" i="7"/>
  <c r="I12" i="5"/>
  <c r="J60" i="7"/>
  <c r="I153" i="7"/>
  <c r="J153" i="7" s="1"/>
  <c r="I24" i="7"/>
  <c r="H20" i="5"/>
  <c r="G7" i="5"/>
  <c r="C27" i="5"/>
  <c r="H27" i="5" s="1"/>
  <c r="H10" i="5"/>
  <c r="H8" i="5"/>
  <c r="I14" i="5"/>
  <c r="G33" i="5"/>
  <c r="I33" i="5" s="1"/>
  <c r="H21" i="5"/>
  <c r="H16" i="1"/>
  <c r="I16" i="1"/>
  <c r="J16" i="1"/>
  <c r="K16" i="1"/>
  <c r="G16" i="1"/>
  <c r="H13" i="1"/>
  <c r="I13" i="1"/>
  <c r="J13" i="1"/>
  <c r="K13" i="1"/>
  <c r="G13" i="1"/>
  <c r="I43" i="3"/>
  <c r="I42" i="3" s="1"/>
  <c r="J43" i="3"/>
  <c r="J42" i="3" s="1"/>
  <c r="K43" i="3"/>
  <c r="H43" i="3"/>
  <c r="H42" i="3" s="1"/>
  <c r="I39" i="3"/>
  <c r="I38" i="3" s="1"/>
  <c r="J39" i="3"/>
  <c r="J38" i="3" s="1"/>
  <c r="K39" i="3"/>
  <c r="H39" i="3"/>
  <c r="H38" i="3" s="1"/>
  <c r="I36" i="3"/>
  <c r="J36" i="3"/>
  <c r="K36" i="3"/>
  <c r="H36" i="3"/>
  <c r="I33" i="3"/>
  <c r="J33" i="3"/>
  <c r="K33" i="3"/>
  <c r="H33" i="3"/>
  <c r="I30" i="3"/>
  <c r="I29" i="3" s="1"/>
  <c r="J30" i="3"/>
  <c r="J29" i="3" s="1"/>
  <c r="K30" i="3"/>
  <c r="H30" i="3"/>
  <c r="H29" i="3" s="1"/>
  <c r="I27" i="3"/>
  <c r="I26" i="3" s="1"/>
  <c r="J27" i="3"/>
  <c r="J26" i="3" s="1"/>
  <c r="K27" i="3"/>
  <c r="H27" i="3"/>
  <c r="H26" i="3" s="1"/>
  <c r="I23" i="3"/>
  <c r="J23" i="3"/>
  <c r="K23" i="3"/>
  <c r="M23" i="3" s="1"/>
  <c r="H23" i="3"/>
  <c r="I21" i="3"/>
  <c r="J21" i="3"/>
  <c r="M21" i="3" s="1"/>
  <c r="H21" i="3"/>
  <c r="I14" i="3"/>
  <c r="J14" i="3"/>
  <c r="K14" i="3"/>
  <c r="H14" i="3"/>
  <c r="G12" i="3" l="1"/>
  <c r="I76" i="7"/>
  <c r="H17" i="1"/>
  <c r="L30" i="3"/>
  <c r="M30" i="3"/>
  <c r="I38" i="5"/>
  <c r="H38" i="5"/>
  <c r="K42" i="3"/>
  <c r="M42" i="3" s="1"/>
  <c r="M43" i="3"/>
  <c r="L90" i="3"/>
  <c r="M90" i="3"/>
  <c r="M33" i="3"/>
  <c r="L33" i="3"/>
  <c r="J9" i="7"/>
  <c r="L87" i="3"/>
  <c r="M87" i="3"/>
  <c r="M36" i="3"/>
  <c r="L36" i="3"/>
  <c r="L51" i="3"/>
  <c r="M51" i="3"/>
  <c r="M97" i="3"/>
  <c r="L97" i="3"/>
  <c r="H13" i="3"/>
  <c r="L14" i="3"/>
  <c r="M14" i="3"/>
  <c r="M27" i="3"/>
  <c r="L27" i="3"/>
  <c r="M93" i="3"/>
  <c r="L93" i="3"/>
  <c r="M39" i="3"/>
  <c r="L39" i="3"/>
  <c r="M58" i="3"/>
  <c r="L58" i="3"/>
  <c r="J111" i="7"/>
  <c r="G19" i="5"/>
  <c r="I19" i="5" s="1"/>
  <c r="K13" i="3"/>
  <c r="M16" i="1"/>
  <c r="L16" i="1"/>
  <c r="J131" i="7"/>
  <c r="G75" i="7"/>
  <c r="G21" i="7" s="1"/>
  <c r="G20" i="7" s="1"/>
  <c r="H75" i="7"/>
  <c r="H21" i="7" s="1"/>
  <c r="H20" i="7" s="1"/>
  <c r="F75" i="7"/>
  <c r="F21" i="7" s="1"/>
  <c r="F20" i="7" s="1"/>
  <c r="I130" i="7"/>
  <c r="J130" i="7" s="1"/>
  <c r="J112" i="7"/>
  <c r="J59" i="7"/>
  <c r="C19" i="5"/>
  <c r="J13" i="3"/>
  <c r="I13" i="3"/>
  <c r="G11" i="3"/>
  <c r="G17" i="1"/>
  <c r="J50" i="3"/>
  <c r="J49" i="3" s="1"/>
  <c r="K50" i="3"/>
  <c r="G50" i="3"/>
  <c r="G49" i="3" s="1"/>
  <c r="H50" i="3"/>
  <c r="H49" i="3" s="1"/>
  <c r="I50" i="3"/>
  <c r="I49" i="3" s="1"/>
  <c r="I32" i="3"/>
  <c r="K26" i="3"/>
  <c r="K38" i="3"/>
  <c r="K29" i="3"/>
  <c r="M13" i="1"/>
  <c r="L13" i="1"/>
  <c r="I23" i="7"/>
  <c r="J24" i="7"/>
  <c r="J76" i="7"/>
  <c r="I57" i="7"/>
  <c r="J57" i="7" s="1"/>
  <c r="J58" i="7"/>
  <c r="H33" i="5"/>
  <c r="H7" i="5"/>
  <c r="I7" i="5"/>
  <c r="K32" i="3"/>
  <c r="J32" i="3"/>
  <c r="K17" i="1"/>
  <c r="J17" i="1"/>
  <c r="I17" i="1"/>
  <c r="H32" i="3"/>
  <c r="M32" i="3" l="1"/>
  <c r="L32" i="3"/>
  <c r="L29" i="3"/>
  <c r="M29" i="3"/>
  <c r="M26" i="3"/>
  <c r="L26" i="3"/>
  <c r="L13" i="3"/>
  <c r="M13" i="3"/>
  <c r="M38" i="3"/>
  <c r="L38" i="3"/>
  <c r="M50" i="3"/>
  <c r="L50" i="3"/>
  <c r="I75" i="7"/>
  <c r="J75" i="7" s="1"/>
  <c r="J12" i="3"/>
  <c r="J11" i="3" s="1"/>
  <c r="I12" i="3"/>
  <c r="I11" i="3" s="1"/>
  <c r="K12" i="3"/>
  <c r="K49" i="3"/>
  <c r="L49" i="3" s="1"/>
  <c r="H12" i="3"/>
  <c r="H11" i="3" s="1"/>
  <c r="I22" i="7"/>
  <c r="J23" i="7"/>
  <c r="L12" i="3" l="1"/>
  <c r="M12" i="3"/>
  <c r="M49" i="3"/>
  <c r="K11" i="3"/>
  <c r="J22" i="7"/>
  <c r="I21" i="7"/>
  <c r="L11" i="3" l="1"/>
  <c r="M11" i="3"/>
  <c r="I20" i="7"/>
  <c r="J20" i="7" s="1"/>
  <c r="J21" i="7"/>
  <c r="H19" i="5"/>
</calcChain>
</file>

<file path=xl/sharedStrings.xml><?xml version="1.0" encoding="utf-8"?>
<sst xmlns="http://schemas.openxmlformats.org/spreadsheetml/2006/main" count="402" uniqueCount="217">
  <si>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</si>
  <si>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</si>
  <si>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</si>
  <si>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</si>
  <si>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</si>
  <si>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</si>
  <si>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</si>
  <si>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</si>
  <si>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</si>
  <si>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II. POSEBNI DIO</t>
  </si>
  <si>
    <t>I. OPĆI DIO</t>
  </si>
  <si>
    <t>Materijalni rashodi</t>
  </si>
  <si>
    <t>Pomoći iz inozemstva i od subjekata unutar općeg proračuna</t>
  </si>
  <si>
    <t>PRIJENOS SREDSTAVA IZ PRETHODNE GODINE</t>
  </si>
  <si>
    <t>1 Opći prihodi i primici</t>
  </si>
  <si>
    <t>11 Opći prihodi i primici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</si>
  <si>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</si>
  <si>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</si>
  <si>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</si>
  <si>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</si>
  <si>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</si>
  <si>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</si>
  <si>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</si>
  <si>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</si>
  <si>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</si>
  <si>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</si>
  <si>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</si>
  <si>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</si>
  <si>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</si>
  <si>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</si>
  <si>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</si>
  <si>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</si>
  <si>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</si>
  <si>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</si>
  <si>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</si>
  <si>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</si>
  <si>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</si>
  <si>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</si>
  <si>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</si>
  <si>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</si>
  <si>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</si>
  <si>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</si>
  <si>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</si>
  <si>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</si>
  <si>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</si>
  <si>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</si>
  <si>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</si>
  <si>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JAVNA USTANOVA PARK PRIRODE UČKA</t>
  </si>
  <si>
    <t>FINANCIJSKI PLAN 2023.</t>
  </si>
  <si>
    <t>TEKUĆI PLAN 2023.</t>
  </si>
  <si>
    <t>7=6/2*100</t>
  </si>
  <si>
    <t>8=6/5*100</t>
  </si>
  <si>
    <t>IZMJENE PLANA  (REBALANS) 2023.</t>
  </si>
  <si>
    <t>IZMJENE PLANA (REBALANS) 2023.</t>
  </si>
  <si>
    <t>Pomoći od međunarodnih organizacija te institucija i tijela EU</t>
  </si>
  <si>
    <t>Tekuće pomoći od međunarodnih organizacija</t>
  </si>
  <si>
    <t>Kapitalne pomoći od međunarodnih organizacija</t>
  </si>
  <si>
    <t>Pomoći proračunskim korisnicima iz proračuna koji im nije nadležan</t>
  </si>
  <si>
    <t>Tekuće pomoći proračunskim korisnicima iz proračuna koji im nije nadležan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</si>
  <si>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</si>
  <si>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</si>
  <si>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</si>
  <si>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</si>
  <si>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</si>
  <si>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</si>
  <si>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</si>
  <si>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</si>
  <si>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</si>
  <si>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</si>
  <si>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</si>
  <si>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</si>
  <si>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usluga, prihodi od donacija te povrati po protestiranim jamstvima</t>
  </si>
  <si>
    <t>Prihodi od pruženih usluga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</si>
  <si>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</si>
  <si>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</si>
  <si>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</si>
  <si>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</si>
  <si>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</si>
  <si>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</si>
  <si>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</si>
  <si>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</si>
  <si>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312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</si>
  <si>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</si>
  <si>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</si>
  <si>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</si>
  <si>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</si>
  <si>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</si>
  <si>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</si>
  <si>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</si>
  <si>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</si>
  <si>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</si>
  <si>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</si>
  <si>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</si>
  <si>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</si>
  <si>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</si>
  <si>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</si>
  <si>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</si>
  <si>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</si>
  <si>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</si>
  <si>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</si>
  <si>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</si>
  <si>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</si>
  <si>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</si>
  <si>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</si>
  <si>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</si>
  <si>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</si>
  <si>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</si>
  <si>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</si>
  <si>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</si>
  <si>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</si>
  <si>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</si>
  <si>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</si>
  <si>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</si>
  <si>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</si>
  <si>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</si>
  <si>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Nematerijalna imovina</t>
  </si>
  <si>
    <t>Ostala prava</t>
  </si>
  <si>
    <t>Građevinski objekti</t>
  </si>
  <si>
    <t>Poslovni objekti</t>
  </si>
  <si>
    <t>Ostali građevinski objekti</t>
  </si>
  <si>
    <t>Uređaji, strojevi i oprema za ostale namjene</t>
  </si>
  <si>
    <t>Materijal i sirovine</t>
  </si>
  <si>
    <t>Reprezentacija</t>
  </si>
  <si>
    <t>Pomoći dane u inozemstvo i unutar općeg proračuna</t>
  </si>
  <si>
    <t>4 Prihodi za posebne namjene</t>
  </si>
  <si>
    <t>43 Ostali prihodi za posebne namjene</t>
  </si>
  <si>
    <t>5 Pomoći</t>
  </si>
  <si>
    <t>52 Ostale pomoći</t>
  </si>
  <si>
    <t>6 Donacije</t>
  </si>
  <si>
    <t>61 Donacije</t>
  </si>
  <si>
    <t>31 Rashodi za zaposlene</t>
  </si>
  <si>
    <t>32 Materijalni rashodi</t>
  </si>
  <si>
    <t>34 Financijski rashodi</t>
  </si>
  <si>
    <t>41 Rashodi za nabavu neproizvedene dugotrajne imovine</t>
  </si>
  <si>
    <t>42 Rashodi za nabavu proizvedene dugotrajne imovine</t>
  </si>
  <si>
    <t>36 Pomoći dane u inozemstvo i unutar općeg proračuna</t>
  </si>
  <si>
    <t>05 ZAŠTITA OKOLIŠA</t>
  </si>
  <si>
    <t>054 Zaštita bioraznolikosti i krajolika</t>
  </si>
  <si>
    <t>6=5/4*100</t>
  </si>
  <si>
    <t>UKUPNO RASHODI I IZDACI</t>
  </si>
  <si>
    <t>IZVOR 1. OPĆI PRIHODI I PRIMICI</t>
  </si>
  <si>
    <t>IZVOR 1.1. OPĆI PRIHODI I PRIMICI</t>
  </si>
  <si>
    <t>IZVOR 3. VLASTITI PRIHODI</t>
  </si>
  <si>
    <t>IZVOR 3.1. VLASTITI PRIHODI</t>
  </si>
  <si>
    <t>IZVOR 4. OSTALI PRIHODI ZA POSEBNE NAMJENE</t>
  </si>
  <si>
    <t>IZVOR 4.3. OSTALI PRIHODI ZA POSEBNE NAMJENE</t>
  </si>
  <si>
    <t>IZVOR 5. POMOĆI</t>
  </si>
  <si>
    <t>IZVOR 5.2. OSTALE POMOĆI</t>
  </si>
  <si>
    <t>IZVOR 6. DONACIJE</t>
  </si>
  <si>
    <t>IZVOR 6.1. DONACIJE</t>
  </si>
  <si>
    <t>A34 GLAVNI PROGRAM: ZAŠTITA I OČUVANJE PRIRODE I OKOLIŠA ZAŠTITA PRIRODE</t>
  </si>
  <si>
    <t>3401 PROGRAM: ZAŠTITA PRIRODE</t>
  </si>
  <si>
    <t>A779000 AKTIVNOST: ADMINISTRACIJA I UPRAVLJANJE</t>
  </si>
  <si>
    <t>3111 Plaće za redovan rad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</si>
  <si>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</si>
  <si>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</si>
  <si>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</si>
  <si>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</si>
  <si>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</si>
  <si>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</si>
  <si>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</si>
  <si>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</si>
  <si>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</si>
  <si>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</si>
  <si>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</si>
  <si>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</si>
  <si>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</si>
  <si>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</si>
  <si>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</si>
  <si>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</si>
  <si>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</si>
  <si>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</si>
  <si>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</si>
  <si>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3291 Naknade za rad predstavničkih i izvršnih tijela, povjerenstava i slično</t>
  </si>
  <si>
    <t>3292 Premije osiguranja</t>
  </si>
  <si>
    <t>3294 Članarine i norme</t>
  </si>
  <si>
    <t>3295 Pristojbe i naknade</t>
  </si>
  <si>
    <t>3299 Ostali nespomenuti rashodi poslovanja</t>
  </si>
  <si>
    <t>3431 Bankarske usluge i usluge platnog prometa</t>
  </si>
  <si>
    <t>4221 Uredska oprema i namještaj</t>
  </si>
  <si>
    <t>4222 Komunikacijska oprema</t>
  </si>
  <si>
    <t>A779021 AKTIVNOST: ZAŠTITA PRIRODE</t>
  </si>
  <si>
    <t>4124 Ostala prava</t>
  </si>
  <si>
    <t>4212 Poslovni objekti</t>
  </si>
  <si>
    <t>4214 Ostali građevinski objekti</t>
  </si>
  <si>
    <t>4227 Uređaji, strojevi i oprema za ostale namjene</t>
  </si>
  <si>
    <t>A779047 AKTIVNOST: ADMINISTRACIJA I UPRAVLJANJE (IZ EVIDENCIJSKIH PRIHODA)</t>
  </si>
  <si>
    <t>3222 Materijal i sirovine</t>
  </si>
  <si>
    <t>3293 Reprezentacija</t>
  </si>
  <si>
    <t>3691 Tekući prijenosi između proračunskih korisnika istog proračuna</t>
  </si>
  <si>
    <t>Tekuće pomoći od institucija i tijela EU</t>
  </si>
  <si>
    <t>Instrumenti, uređaji i strojevi</t>
  </si>
  <si>
    <t xml:space="preserve">51 Pomoći EU </t>
  </si>
  <si>
    <t>Oprema za održavanje i zaštitu</t>
  </si>
  <si>
    <t>4223 Oprema za održavanje i zaštitu</t>
  </si>
  <si>
    <t xml:space="preserve"> </t>
  </si>
  <si>
    <t>OPĆI I POSEBNI DIO</t>
  </si>
  <si>
    <t>FINANCIJSKOG PLANA</t>
  </si>
  <si>
    <t>JAVNE USTANOVE PARK PRIRODE UČKA:</t>
  </si>
  <si>
    <t>IZVRŠENJE FINANCIJSKOG PLANA PRORAČUNSKOG KORISNIKA DRŽAVNOG PRORAČUNA
ZA 2023. GODINU (01.01.2023. - 31.12.2023.)</t>
  </si>
  <si>
    <t xml:space="preserve">OSTVARENJE/IZVRŠENJE 
1.-12.2022. 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</si>
  <si>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</si>
  <si>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</si>
  <si>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</si>
  <si>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</si>
  <si>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</si>
  <si>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Pomoći od izvanproračunskih korisnika</t>
  </si>
  <si>
    <t>Tekuće pomoći od izvanproračunskih korisnika</t>
  </si>
  <si>
    <t>Kapitalne pomoći od izvanproračunskih korisnika</t>
  </si>
  <si>
    <t>Prijevozna sredstva</t>
  </si>
  <si>
    <t>Prijevozna sredstva u cestovnom prometu</t>
  </si>
  <si>
    <t>7 Prihodi od prodaje ili zamjene nefinancijske imovine i naknade s naslova osiguranja</t>
  </si>
  <si>
    <t>71 Prihodi od prodaje ili zamjene nefinancijske imovine i naknade s naslova osiguranja</t>
  </si>
  <si>
    <t>KLASA: 400-02/24-01/01</t>
  </si>
  <si>
    <t xml:space="preserve">PRIJEDLOG GODIŠNJEG IZVJEŠTAJA O IZVRŠENJU FINANCIJSKOG PLANA </t>
  </si>
  <si>
    <t>URBROJ: 2157-3-6-01-24-3</t>
  </si>
  <si>
    <t>Lovran, 27. ožujak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</si>
</sst>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9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0" fillId="3" borderId="0" xfId="0" applyFill="1"/>
    <xf numFmtId="0" fontId="8" fillId="0" borderId="0" xfId="0" applyFont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3" fillId="0" borderId="0" xfId="0" applyFont="1"/>
    <xf numFmtId="0" fontId="1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164" fontId="15" fillId="0" borderId="3" xfId="0" applyNumberFormat="1" applyFont="1" applyBorder="1" applyAlignment="1">
      <alignment horizontal="right" vertical="center" wrapText="1"/>
    </xf>
    <xf numFmtId="164" fontId="10" fillId="0" borderId="3" xfId="0" applyNumberFormat="1" applyFont="1" applyBorder="1" applyAlignment="1">
      <alignment horizontal="right"/>
    </xf>
    <xf numFmtId="164" fontId="22" fillId="0" borderId="3" xfId="0" applyNumberFormat="1" applyFont="1" applyBorder="1" applyAlignment="1">
      <alignment horizontal="right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vertical="top" wrapText="1"/>
    </xf>
    <xf numFmtId="0" fontId="24" fillId="0" borderId="0" xfId="0" applyFont="1"/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49" fontId="15" fillId="2" borderId="3" xfId="0" quotePrefix="1" applyNumberFormat="1" applyFont="1" applyFill="1" applyBorder="1" applyAlignment="1">
      <alignment horizontal="left" vertical="center"/>
    </xf>
    <xf numFmtId="49" fontId="15" fillId="2" borderId="3" xfId="0" quotePrefix="1" applyNumberFormat="1" applyFont="1" applyFill="1" applyBorder="1" applyAlignment="1">
      <alignment horizontal="left" vertical="center" wrapText="1"/>
    </xf>
    <xf numFmtId="49" fontId="24" fillId="0" borderId="0" xfId="0" applyNumberFormat="1" applyFont="1"/>
    <xf numFmtId="49" fontId="1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vertical="top" wrapText="1"/>
    </xf>
    <xf numFmtId="1" fontId="15" fillId="2" borderId="3" xfId="0" quotePrefix="1" applyNumberFormat="1" applyFont="1" applyFill="1" applyBorder="1" applyAlignment="1">
      <alignment horizontal="left" vertical="center"/>
    </xf>
    <xf numFmtId="1" fontId="19" fillId="2" borderId="3" xfId="0" quotePrefix="1" applyNumberFormat="1" applyFont="1" applyFill="1" applyBorder="1" applyAlignment="1">
      <alignment horizontal="left" vertical="center"/>
    </xf>
    <xf numFmtId="1" fontId="24" fillId="0" borderId="0" xfId="0" applyNumberFormat="1" applyFont="1"/>
    <xf numFmtId="1" fontId="20" fillId="0" borderId="0" xfId="0" applyNumberFormat="1" applyFont="1" applyAlignment="1">
      <alignment vertical="top" wrapText="1"/>
    </xf>
    <xf numFmtId="1" fontId="15" fillId="0" borderId="3" xfId="0" quotePrefix="1" applyNumberFormat="1" applyFont="1" applyBorder="1" applyAlignment="1">
      <alignment horizontal="left" vertical="center"/>
    </xf>
    <xf numFmtId="49" fontId="15" fillId="0" borderId="3" xfId="0" quotePrefix="1" applyNumberFormat="1" applyFont="1" applyBorder="1" applyAlignment="1">
      <alignment horizontal="left" vertical="center"/>
    </xf>
    <xf numFmtId="1" fontId="15" fillId="0" borderId="3" xfId="0" applyNumberFormat="1" applyFont="1" applyBorder="1" applyAlignment="1">
      <alignment horizontal="left" vertical="center" wrapText="1"/>
    </xf>
    <xf numFmtId="0" fontId="26" fillId="0" borderId="0" xfId="0" applyFont="1"/>
    <xf numFmtId="164" fontId="10" fillId="4" borderId="3" xfId="0" applyNumberFormat="1" applyFont="1" applyFill="1" applyBorder="1" applyAlignment="1">
      <alignment horizontal="right" vertical="center"/>
    </xf>
    <xf numFmtId="0" fontId="19" fillId="4" borderId="1" xfId="0" applyFont="1" applyFill="1" applyBorder="1" applyAlignment="1">
      <alignment horizontal="left" vertical="center"/>
    </xf>
    <xf numFmtId="164" fontId="10" fillId="4" borderId="3" xfId="0" applyNumberFormat="1" applyFont="1" applyFill="1" applyBorder="1" applyAlignment="1">
      <alignment horizontal="right" vertical="center" wrapText="1"/>
    </xf>
    <xf numFmtId="164" fontId="10" fillId="4" borderId="3" xfId="0" quotePrefix="1" applyNumberFormat="1" applyFont="1" applyFill="1" applyBorder="1" applyAlignment="1">
      <alignment horizontal="right" wrapText="1"/>
    </xf>
    <xf numFmtId="164" fontId="10" fillId="4" borderId="3" xfId="0" applyNumberFormat="1" applyFont="1" applyFill="1" applyBorder="1" applyAlignment="1">
      <alignment horizontal="right"/>
    </xf>
    <xf numFmtId="0" fontId="10" fillId="5" borderId="3" xfId="0" quotePrefix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vertical="center"/>
    </xf>
    <xf numFmtId="164" fontId="19" fillId="4" borderId="3" xfId="0" applyNumberFormat="1" applyFont="1" applyFill="1" applyBorder="1" applyAlignment="1">
      <alignment horizontal="right" vertical="center"/>
    </xf>
    <xf numFmtId="164" fontId="19" fillId="4" borderId="3" xfId="0" applyNumberFormat="1" applyFont="1" applyFill="1" applyBorder="1" applyAlignment="1">
      <alignment horizontal="right" vertical="center" wrapText="1"/>
    </xf>
    <xf numFmtId="1" fontId="19" fillId="4" borderId="3" xfId="0" applyNumberFormat="1" applyFont="1" applyFill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left" vertical="center" wrapText="1"/>
    </xf>
    <xf numFmtId="4" fontId="10" fillId="4" borderId="3" xfId="0" applyNumberFormat="1" applyFont="1" applyFill="1" applyBorder="1" applyAlignment="1">
      <alignment vertical="center"/>
    </xf>
    <xf numFmtId="1" fontId="19" fillId="7" borderId="3" xfId="0" applyNumberFormat="1" applyFont="1" applyFill="1" applyBorder="1" applyAlignment="1">
      <alignment horizontal="left" vertical="center" wrapText="1"/>
    </xf>
    <xf numFmtId="49" fontId="19" fillId="7" borderId="3" xfId="0" applyNumberFormat="1" applyFont="1" applyFill="1" applyBorder="1" applyAlignment="1">
      <alignment horizontal="left" vertical="center" wrapText="1"/>
    </xf>
    <xf numFmtId="4" fontId="10" fillId="7" borderId="3" xfId="0" applyNumberFormat="1" applyFont="1" applyFill="1" applyBorder="1" applyAlignment="1">
      <alignment vertical="center"/>
    </xf>
    <xf numFmtId="1" fontId="19" fillId="3" borderId="3" xfId="0" quotePrefix="1" applyNumberFormat="1" applyFont="1" applyFill="1" applyBorder="1" applyAlignment="1">
      <alignment horizontal="left" vertical="center"/>
    </xf>
    <xf numFmtId="49" fontId="19" fillId="3" borderId="3" xfId="0" quotePrefix="1" applyNumberFormat="1" applyFont="1" applyFill="1" applyBorder="1" applyAlignment="1">
      <alignment horizontal="left" vertical="center" wrapText="1"/>
    </xf>
    <xf numFmtId="4" fontId="10" fillId="3" borderId="3" xfId="0" applyNumberFormat="1" applyFont="1" applyFill="1" applyBorder="1" applyAlignment="1">
      <alignment vertical="center"/>
    </xf>
    <xf numFmtId="1" fontId="19" fillId="7" borderId="3" xfId="0" quotePrefix="1" applyNumberFormat="1" applyFont="1" applyFill="1" applyBorder="1" applyAlignment="1">
      <alignment horizontal="left" vertical="center"/>
    </xf>
    <xf numFmtId="49" fontId="19" fillId="7" borderId="3" xfId="0" quotePrefix="1" applyNumberFormat="1" applyFont="1" applyFill="1" applyBorder="1" applyAlignment="1">
      <alignment horizontal="left" vertical="center" wrapText="1"/>
    </xf>
    <xf numFmtId="49" fontId="19" fillId="3" borderId="3" xfId="0" applyNumberFormat="1" applyFont="1" applyFill="1" applyBorder="1" applyAlignment="1">
      <alignment horizontal="left" vertical="center" wrapText="1"/>
    </xf>
    <xf numFmtId="1" fontId="15" fillId="3" borderId="3" xfId="0" quotePrefix="1" applyNumberFormat="1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1" fontId="19" fillId="4" borderId="13" xfId="0" applyNumberFormat="1" applyFont="1" applyFill="1" applyBorder="1" applyAlignment="1">
      <alignment horizontal="left" vertical="center" wrapText="1"/>
    </xf>
    <xf numFmtId="1" fontId="19" fillId="7" borderId="13" xfId="0" applyNumberFormat="1" applyFont="1" applyFill="1" applyBorder="1" applyAlignment="1">
      <alignment horizontal="left" vertical="center" wrapText="1"/>
    </xf>
    <xf numFmtId="1" fontId="19" fillId="3" borderId="13" xfId="0" quotePrefix="1" applyNumberFormat="1" applyFont="1" applyFill="1" applyBorder="1" applyAlignment="1">
      <alignment horizontal="left" vertical="center"/>
    </xf>
    <xf numFmtId="1" fontId="15" fillId="2" borderId="13" xfId="0" quotePrefix="1" applyNumberFormat="1" applyFont="1" applyFill="1" applyBorder="1" applyAlignment="1">
      <alignment horizontal="left" vertical="center"/>
    </xf>
    <xf numFmtId="1" fontId="19" fillId="7" borderId="13" xfId="0" quotePrefix="1" applyNumberFormat="1" applyFont="1" applyFill="1" applyBorder="1" applyAlignment="1">
      <alignment horizontal="left" vertical="center"/>
    </xf>
    <xf numFmtId="1" fontId="15" fillId="7" borderId="13" xfId="0" quotePrefix="1" applyNumberFormat="1" applyFont="1" applyFill="1" applyBorder="1" applyAlignment="1">
      <alignment horizontal="left" vertical="center"/>
    </xf>
    <xf numFmtId="1" fontId="15" fillId="3" borderId="13" xfId="0" quotePrefix="1" applyNumberFormat="1" applyFont="1" applyFill="1" applyBorder="1" applyAlignment="1">
      <alignment horizontal="left" vertical="center"/>
    </xf>
    <xf numFmtId="1" fontId="19" fillId="6" borderId="17" xfId="0" applyNumberFormat="1" applyFont="1" applyFill="1" applyBorder="1" applyAlignment="1">
      <alignment horizontal="left" vertical="center" wrapText="1"/>
    </xf>
    <xf numFmtId="1" fontId="19" fillId="6" borderId="18" xfId="0" applyNumberFormat="1" applyFont="1" applyFill="1" applyBorder="1" applyAlignment="1">
      <alignment horizontal="left" vertical="center" wrapText="1"/>
    </xf>
    <xf numFmtId="49" fontId="19" fillId="6" borderId="18" xfId="0" applyNumberFormat="1" applyFont="1" applyFill="1" applyBorder="1" applyAlignment="1">
      <alignment horizontal="left" vertical="center" wrapText="1"/>
    </xf>
    <xf numFmtId="4" fontId="10" fillId="6" borderId="18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1" fontId="19" fillId="4" borderId="3" xfId="0" applyNumberFormat="1" applyFont="1" applyFill="1" applyBorder="1" applyAlignment="1">
      <alignment horizontal="left" vertical="center"/>
    </xf>
    <xf numFmtId="49" fontId="19" fillId="4" borderId="3" xfId="0" applyNumberFormat="1" applyFont="1" applyFill="1" applyBorder="1" applyAlignment="1">
      <alignment vertical="center" wrapText="1"/>
    </xf>
    <xf numFmtId="49" fontId="19" fillId="7" borderId="3" xfId="0" quotePrefix="1" applyNumberFormat="1" applyFont="1" applyFill="1" applyBorder="1" applyAlignment="1">
      <alignment horizontal="left" vertical="center"/>
    </xf>
    <xf numFmtId="49" fontId="19" fillId="7" borderId="3" xfId="0" applyNumberFormat="1" applyFont="1" applyFill="1" applyBorder="1" applyAlignment="1">
      <alignment vertical="center" wrapText="1"/>
    </xf>
    <xf numFmtId="49" fontId="19" fillId="3" borderId="3" xfId="0" quotePrefix="1" applyNumberFormat="1" applyFont="1" applyFill="1" applyBorder="1" applyAlignment="1">
      <alignment horizontal="left" vertical="center"/>
    </xf>
    <xf numFmtId="1" fontId="15" fillId="3" borderId="3" xfId="0" applyNumberFormat="1" applyFont="1" applyFill="1" applyBorder="1" applyAlignment="1">
      <alignment horizontal="left" vertical="center" wrapText="1"/>
    </xf>
    <xf numFmtId="4" fontId="10" fillId="3" borderId="3" xfId="0" applyNumberFormat="1" applyFont="1" applyFill="1" applyBorder="1" applyAlignment="1">
      <alignment horizontal="right"/>
    </xf>
    <xf numFmtId="4" fontId="10" fillId="7" borderId="3" xfId="0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/>
    </xf>
    <xf numFmtId="4" fontId="10" fillId="6" borderId="18" xfId="0" applyNumberFormat="1" applyFont="1" applyFill="1" applyBorder="1" applyAlignment="1">
      <alignment horizontal="right"/>
    </xf>
    <xf numFmtId="1" fontId="19" fillId="4" borderId="13" xfId="0" applyNumberFormat="1" applyFont="1" applyFill="1" applyBorder="1" applyAlignment="1">
      <alignment horizontal="left" vertical="center"/>
    </xf>
    <xf numFmtId="1" fontId="15" fillId="3" borderId="13" xfId="0" applyNumberFormat="1" applyFont="1" applyFill="1" applyBorder="1" applyAlignment="1">
      <alignment horizontal="left" vertical="center" wrapText="1"/>
    </xf>
    <xf numFmtId="1" fontId="15" fillId="0" borderId="13" xfId="0" applyNumberFormat="1" applyFont="1" applyBorder="1" applyAlignment="1">
      <alignment horizontal="left" vertical="center" wrapText="1"/>
    </xf>
    <xf numFmtId="4" fontId="24" fillId="0" borderId="15" xfId="0" applyNumberFormat="1" applyFont="1" applyBorder="1"/>
    <xf numFmtId="4" fontId="20" fillId="6" borderId="18" xfId="0" applyNumberFormat="1" applyFont="1" applyFill="1" applyBorder="1" applyAlignment="1">
      <alignment vertical="center"/>
    </xf>
    <xf numFmtId="4" fontId="20" fillId="6" borderId="19" xfId="0" applyNumberFormat="1" applyFont="1" applyFill="1" applyBorder="1" applyAlignment="1">
      <alignment vertical="center"/>
    </xf>
    <xf numFmtId="4" fontId="20" fillId="6" borderId="18" xfId="0" applyNumberFormat="1" applyFont="1" applyFill="1" applyBorder="1"/>
    <xf numFmtId="4" fontId="20" fillId="6" borderId="19" xfId="0" applyNumberFormat="1" applyFont="1" applyFill="1" applyBorder="1"/>
    <xf numFmtId="4" fontId="20" fillId="4" borderId="3" xfId="0" applyNumberFormat="1" applyFont="1" applyFill="1" applyBorder="1"/>
    <xf numFmtId="4" fontId="20" fillId="3" borderId="3" xfId="0" applyNumberFormat="1" applyFont="1" applyFill="1" applyBorder="1"/>
    <xf numFmtId="4" fontId="20" fillId="4" borderId="18" xfId="0" applyNumberFormat="1" applyFont="1" applyFill="1" applyBorder="1" applyAlignment="1">
      <alignment vertical="center"/>
    </xf>
    <xf numFmtId="4" fontId="20" fillId="4" borderId="19" xfId="0" applyNumberFormat="1" applyFont="1" applyFill="1" applyBorder="1" applyAlignment="1">
      <alignment vertical="center"/>
    </xf>
    <xf numFmtId="4" fontId="20" fillId="7" borderId="18" xfId="0" applyNumberFormat="1" applyFont="1" applyFill="1" applyBorder="1" applyAlignment="1">
      <alignment vertical="center"/>
    </xf>
    <xf numFmtId="4" fontId="20" fillId="7" borderId="19" xfId="0" applyNumberFormat="1" applyFont="1" applyFill="1" applyBorder="1" applyAlignment="1">
      <alignment vertical="center"/>
    </xf>
    <xf numFmtId="4" fontId="20" fillId="3" borderId="18" xfId="0" applyNumberFormat="1" applyFont="1" applyFill="1" applyBorder="1" applyAlignment="1">
      <alignment vertical="center"/>
    </xf>
    <xf numFmtId="4" fontId="20" fillId="3" borderId="19" xfId="0" applyNumberFormat="1" applyFont="1" applyFill="1" applyBorder="1" applyAlignment="1">
      <alignment vertical="center"/>
    </xf>
    <xf numFmtId="4" fontId="20" fillId="4" borderId="18" xfId="0" applyNumberFormat="1" applyFont="1" applyFill="1" applyBorder="1"/>
    <xf numFmtId="4" fontId="20" fillId="4" borderId="19" xfId="0" applyNumberFormat="1" applyFont="1" applyFill="1" applyBorder="1"/>
    <xf numFmtId="4" fontId="20" fillId="7" borderId="18" xfId="0" applyNumberFormat="1" applyFont="1" applyFill="1" applyBorder="1"/>
    <xf numFmtId="4" fontId="20" fillId="7" borderId="19" xfId="0" applyNumberFormat="1" applyFont="1" applyFill="1" applyBorder="1"/>
    <xf numFmtId="4" fontId="20" fillId="3" borderId="18" xfId="0" applyNumberFormat="1" applyFont="1" applyFill="1" applyBorder="1"/>
    <xf numFmtId="4" fontId="20" fillId="3" borderId="19" xfId="0" applyNumberFormat="1" applyFont="1" applyFill="1" applyBorder="1"/>
    <xf numFmtId="2" fontId="20" fillId="7" borderId="3" xfId="0" applyNumberFormat="1" applyFont="1" applyFill="1" applyBorder="1"/>
    <xf numFmtId="2" fontId="20" fillId="3" borderId="3" xfId="0" applyNumberFormat="1" applyFont="1" applyFill="1" applyBorder="1"/>
    <xf numFmtId="0" fontId="10" fillId="5" borderId="25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left" vertical="center" wrapText="1"/>
    </xf>
    <xf numFmtId="2" fontId="20" fillId="7" borderId="12" xfId="0" applyNumberFormat="1" applyFont="1" applyFill="1" applyBorder="1"/>
    <xf numFmtId="0" fontId="15" fillId="2" borderId="13" xfId="0" quotePrefix="1" applyFont="1" applyFill="1" applyBorder="1" applyAlignment="1">
      <alignment horizontal="left" vertical="center" wrapText="1" indent="1"/>
    </xf>
    <xf numFmtId="0" fontId="15" fillId="2" borderId="13" xfId="0" applyFont="1" applyFill="1" applyBorder="1" applyAlignment="1">
      <alignment horizontal="left" vertical="center" wrapText="1" indent="1"/>
    </xf>
    <xf numFmtId="0" fontId="19" fillId="7" borderId="13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9" fillId="3" borderId="13" xfId="0" quotePrefix="1" applyFont="1" applyFill="1" applyBorder="1" applyAlignment="1">
      <alignment vertical="center" wrapText="1"/>
    </xf>
    <xf numFmtId="2" fontId="20" fillId="3" borderId="12" xfId="0" applyNumberFormat="1" applyFont="1" applyFill="1" applyBorder="1"/>
    <xf numFmtId="0" fontId="19" fillId="3" borderId="13" xfId="0" applyFont="1" applyFill="1" applyBorder="1" applyAlignment="1">
      <alignment vertical="center" wrapText="1"/>
    </xf>
    <xf numFmtId="0" fontId="19" fillId="3" borderId="13" xfId="0" applyFont="1" applyFill="1" applyBorder="1" applyAlignment="1">
      <alignment horizontal="left" vertical="center" wrapText="1"/>
    </xf>
    <xf numFmtId="0" fontId="15" fillId="2" borderId="14" xfId="0" quotePrefix="1" applyFont="1" applyFill="1" applyBorder="1" applyAlignment="1">
      <alignment horizontal="left" vertical="center" wrapText="1" indent="1"/>
    </xf>
    <xf numFmtId="0" fontId="10" fillId="5" borderId="14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left" vertical="center" wrapText="1"/>
    </xf>
    <xf numFmtId="4" fontId="10" fillId="7" borderId="18" xfId="0" applyNumberFormat="1" applyFont="1" applyFill="1" applyBorder="1" applyAlignment="1">
      <alignment horizontal="right"/>
    </xf>
    <xf numFmtId="2" fontId="20" fillId="7" borderId="18" xfId="0" applyNumberFormat="1" applyFont="1" applyFill="1" applyBorder="1"/>
    <xf numFmtId="2" fontId="20" fillId="7" borderId="19" xfId="0" applyNumberFormat="1" applyFont="1" applyFill="1" applyBorder="1"/>
    <xf numFmtId="0" fontId="19" fillId="6" borderId="26" xfId="0" applyFont="1" applyFill="1" applyBorder="1" applyAlignment="1">
      <alignment horizontal="left" vertical="center" wrapText="1"/>
    </xf>
    <xf numFmtId="4" fontId="19" fillId="6" borderId="27" xfId="0" applyNumberFormat="1" applyFont="1" applyFill="1" applyBorder="1" applyAlignment="1">
      <alignment vertical="center" wrapText="1"/>
    </xf>
    <xf numFmtId="2" fontId="24" fillId="6" borderId="27" xfId="0" applyNumberFormat="1" applyFont="1" applyFill="1" applyBorder="1"/>
    <xf numFmtId="2" fontId="24" fillId="6" borderId="28" xfId="0" applyNumberFormat="1" applyFont="1" applyFill="1" applyBorder="1"/>
    <xf numFmtId="0" fontId="25" fillId="2" borderId="14" xfId="0" quotePrefix="1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" fillId="0" borderId="0" xfId="0" applyFont="1"/>
    <xf numFmtId="4" fontId="10" fillId="6" borderId="4" xfId="0" applyNumberFormat="1" applyFont="1" applyFill="1" applyBorder="1" applyAlignment="1">
      <alignment horizontal="right"/>
    </xf>
    <xf numFmtId="4" fontId="20" fillId="8" borderId="3" xfId="0" applyNumberFormat="1" applyFont="1" applyFill="1" applyBorder="1"/>
    <xf numFmtId="4" fontId="20" fillId="9" borderId="3" xfId="0" applyNumberFormat="1" applyFont="1" applyFill="1" applyBorder="1"/>
    <xf numFmtId="4" fontId="20" fillId="8" borderId="3" xfId="0" applyNumberFormat="1" applyFont="1" applyFill="1" applyBorder="1" applyAlignment="1">
      <alignment vertical="top" wrapText="1"/>
    </xf>
    <xf numFmtId="4" fontId="20" fillId="4" borderId="3" xfId="0" applyNumberFormat="1" applyFont="1" applyFill="1" applyBorder="1" applyAlignment="1">
      <alignment vertical="top" wrapText="1"/>
    </xf>
    <xf numFmtId="4" fontId="10" fillId="9" borderId="4" xfId="0" applyNumberFormat="1" applyFont="1" applyFill="1" applyBorder="1" applyAlignment="1">
      <alignment horizontal="right"/>
    </xf>
    <xf numFmtId="4" fontId="10" fillId="7" borderId="4" xfId="0" applyNumberFormat="1" applyFont="1" applyFill="1" applyBorder="1" applyAlignment="1">
      <alignment horizontal="right"/>
    </xf>
    <xf numFmtId="4" fontId="10" fillId="6" borderId="12" xfId="0" applyNumberFormat="1" applyFont="1" applyFill="1" applyBorder="1" applyAlignment="1">
      <alignment horizontal="right"/>
    </xf>
    <xf numFmtId="4" fontId="10" fillId="7" borderId="12" xfId="0" applyNumberFormat="1" applyFont="1" applyFill="1" applyBorder="1" applyAlignment="1">
      <alignment horizontal="right"/>
    </xf>
    <xf numFmtId="4" fontId="10" fillId="9" borderId="12" xfId="0" applyNumberFormat="1" applyFont="1" applyFill="1" applyBorder="1" applyAlignment="1">
      <alignment horizontal="right"/>
    </xf>
    <xf numFmtId="4" fontId="10" fillId="8" borderId="12" xfId="0" applyNumberFormat="1" applyFont="1" applyFill="1" applyBorder="1" applyAlignment="1">
      <alignment horizontal="right"/>
    </xf>
    <xf numFmtId="4" fontId="10" fillId="4" borderId="12" xfId="0" applyNumberFormat="1" applyFont="1" applyFill="1" applyBorder="1" applyAlignment="1">
      <alignment horizontal="right"/>
    </xf>
    <xf numFmtId="0" fontId="10" fillId="5" borderId="3" xfId="0" quotePrefix="1" applyFont="1" applyFill="1" applyBorder="1" applyAlignment="1">
      <alignment horizontal="center" vertical="center"/>
    </xf>
    <xf numFmtId="4" fontId="10" fillId="6" borderId="27" xfId="0" applyNumberFormat="1" applyFont="1" applyFill="1" applyBorder="1" applyAlignment="1">
      <alignment horizontal="right"/>
    </xf>
    <xf numFmtId="4" fontId="20" fillId="6" borderId="27" xfId="0" applyNumberFormat="1" applyFont="1" applyFill="1" applyBorder="1"/>
    <xf numFmtId="4" fontId="20" fillId="6" borderId="28" xfId="0" applyNumberFormat="1" applyFont="1" applyFill="1" applyBorder="1"/>
    <xf numFmtId="4" fontId="10" fillId="4" borderId="18" xfId="0" applyNumberFormat="1" applyFont="1" applyFill="1" applyBorder="1" applyAlignment="1">
      <alignment horizontal="right"/>
    </xf>
    <xf numFmtId="164" fontId="19" fillId="4" borderId="3" xfId="0" applyNumberFormat="1" applyFont="1" applyFill="1" applyBorder="1" applyAlignment="1">
      <alignment horizontal="right" wrapText="1"/>
    </xf>
    <xf numFmtId="2" fontId="20" fillId="6" borderId="27" xfId="0" applyNumberFormat="1" applyFont="1" applyFill="1" applyBorder="1"/>
    <xf numFmtId="2" fontId="20" fillId="6" borderId="28" xfId="0" applyNumberFormat="1" applyFont="1" applyFill="1" applyBorder="1"/>
    <xf numFmtId="164" fontId="15" fillId="0" borderId="3" xfId="0" applyNumberFormat="1" applyFont="1" applyBorder="1" applyAlignment="1">
      <alignment horizontal="right" vertical="center"/>
    </xf>
    <xf numFmtId="4" fontId="22" fillId="0" borderId="3" xfId="0" applyNumberFormat="1" applyFont="1" applyBorder="1" applyAlignment="1">
      <alignment vertical="center"/>
    </xf>
    <xf numFmtId="4" fontId="22" fillId="0" borderId="3" xfId="0" applyNumberFormat="1" applyFont="1" applyBorder="1" applyAlignment="1">
      <alignment horizontal="right"/>
    </xf>
    <xf numFmtId="1" fontId="19" fillId="2" borderId="29" xfId="0" applyNumberFormat="1" applyFont="1" applyFill="1" applyBorder="1" applyAlignment="1">
      <alignment horizontal="left" vertical="center"/>
    </xf>
    <xf numFmtId="1" fontId="19" fillId="2" borderId="30" xfId="0" applyNumberFormat="1" applyFont="1" applyFill="1" applyBorder="1" applyAlignment="1">
      <alignment horizontal="left" vertical="center"/>
    </xf>
    <xf numFmtId="1" fontId="15" fillId="2" borderId="30" xfId="0" applyNumberFormat="1" applyFont="1" applyFill="1" applyBorder="1" applyAlignment="1">
      <alignment horizontal="left" vertical="center"/>
    </xf>
    <xf numFmtId="49" fontId="15" fillId="2" borderId="30" xfId="0" applyNumberFormat="1" applyFont="1" applyFill="1" applyBorder="1" applyAlignment="1">
      <alignment vertical="center" wrapText="1"/>
    </xf>
    <xf numFmtId="1" fontId="20" fillId="3" borderId="3" xfId="0" applyNumberFormat="1" applyFont="1" applyFill="1" applyBorder="1"/>
    <xf numFmtId="49" fontId="20" fillId="3" borderId="3" xfId="0" applyNumberFormat="1" applyFont="1" applyFill="1" applyBorder="1"/>
    <xf numFmtId="1" fontId="20" fillId="3" borderId="3" xfId="0" applyNumberFormat="1" applyFont="1" applyFill="1" applyBorder="1" applyAlignment="1">
      <alignment horizontal="left"/>
    </xf>
    <xf numFmtId="1" fontId="20" fillId="3" borderId="13" xfId="0" applyNumberFormat="1" applyFont="1" applyFill="1" applyBorder="1"/>
    <xf numFmtId="1" fontId="24" fillId="0" borderId="14" xfId="0" applyNumberFormat="1" applyFont="1" applyBorder="1"/>
    <xf numFmtId="1" fontId="24" fillId="0" borderId="15" xfId="0" applyNumberFormat="1" applyFont="1" applyBorder="1"/>
    <xf numFmtId="49" fontId="24" fillId="0" borderId="15" xfId="0" applyNumberFormat="1" applyFont="1" applyBorder="1"/>
    <xf numFmtId="4" fontId="22" fillId="0" borderId="30" xfId="0" applyNumberFormat="1" applyFont="1" applyBorder="1" applyAlignment="1">
      <alignment horizontal="right"/>
    </xf>
    <xf numFmtId="0" fontId="15" fillId="2" borderId="29" xfId="0" quotePrefix="1" applyFont="1" applyFill="1" applyBorder="1" applyAlignment="1">
      <alignment horizontal="left" vertical="center" wrapText="1" indent="1"/>
    </xf>
    <xf numFmtId="4" fontId="24" fillId="0" borderId="30" xfId="0" applyNumberFormat="1" applyFont="1" applyBorder="1" applyAlignment="1">
      <alignment vertical="top" wrapText="1"/>
    </xf>
    <xf numFmtId="2" fontId="20" fillId="0" borderId="12" xfId="0" applyNumberFormat="1" applyFont="1" applyBorder="1"/>
    <xf numFmtId="0" fontId="24" fillId="0" borderId="30" xfId="0" applyFont="1" applyBorder="1" applyAlignment="1">
      <alignment vertical="top" wrapText="1"/>
    </xf>
    <xf numFmtId="4" fontId="20" fillId="7" borderId="3" xfId="0" applyNumberFormat="1" applyFont="1" applyFill="1" applyBorder="1" applyAlignment="1">
      <alignment vertical="top" wrapText="1"/>
    </xf>
    <xf numFmtId="4" fontId="22" fillId="0" borderId="15" xfId="0" applyNumberFormat="1" applyFont="1" applyBorder="1" applyAlignment="1">
      <alignment horizontal="right"/>
    </xf>
    <xf numFmtId="1" fontId="15" fillId="2" borderId="14" xfId="0" quotePrefix="1" applyNumberFormat="1" applyFont="1" applyFill="1" applyBorder="1" applyAlignment="1">
      <alignment horizontal="left" vertical="center"/>
    </xf>
    <xf numFmtId="1" fontId="19" fillId="2" borderId="15" xfId="0" quotePrefix="1" applyNumberFormat="1" applyFont="1" applyFill="1" applyBorder="1" applyAlignment="1">
      <alignment horizontal="left" vertical="center"/>
    </xf>
    <xf numFmtId="1" fontId="15" fillId="2" borderId="15" xfId="0" quotePrefix="1" applyNumberFormat="1" applyFont="1" applyFill="1" applyBorder="1" applyAlignment="1">
      <alignment horizontal="left" vertical="center"/>
    </xf>
    <xf numFmtId="49" fontId="15" fillId="2" borderId="15" xfId="0" applyNumberFormat="1" applyFont="1" applyFill="1" applyBorder="1" applyAlignment="1">
      <alignment horizontal="left" vertical="center" wrapText="1"/>
    </xf>
    <xf numFmtId="4" fontId="22" fillId="0" borderId="15" xfId="0" applyNumberFormat="1" applyFont="1" applyBorder="1" applyAlignment="1">
      <alignment vertical="center"/>
    </xf>
    <xf numFmtId="4" fontId="22" fillId="0" borderId="4" xfId="0" applyNumberFormat="1" applyFont="1" applyBorder="1" applyAlignment="1">
      <alignment horizontal="right"/>
    </xf>
    <xf numFmtId="4" fontId="24" fillId="0" borderId="3" xfId="0" applyNumberFormat="1" applyFont="1" applyBorder="1"/>
    <xf numFmtId="164" fontId="22" fillId="0" borderId="3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2" fontId="24" fillId="0" borderId="3" xfId="0" applyNumberFormat="1" applyFont="1" applyBorder="1"/>
    <xf numFmtId="2" fontId="24" fillId="0" borderId="12" xfId="0" applyNumberFormat="1" applyFont="1" applyBorder="1"/>
    <xf numFmtId="4" fontId="24" fillId="0" borderId="3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4" fontId="24" fillId="0" borderId="30" xfId="0" applyNumberFormat="1" applyFont="1" applyBorder="1"/>
    <xf numFmtId="4" fontId="20" fillId="0" borderId="18" xfId="0" applyNumberFormat="1" applyFont="1" applyBorder="1" applyAlignment="1">
      <alignment vertical="center"/>
    </xf>
    <xf numFmtId="4" fontId="20" fillId="0" borderId="19" xfId="0" applyNumberFormat="1" applyFont="1" applyBorder="1" applyAlignment="1">
      <alignment vertical="center"/>
    </xf>
    <xf numFmtId="4" fontId="20" fillId="0" borderId="23" xfId="0" applyNumberFormat="1" applyFont="1" applyBorder="1" applyAlignment="1">
      <alignment vertical="center"/>
    </xf>
    <xf numFmtId="4" fontId="20" fillId="0" borderId="24" xfId="0" applyNumberFormat="1" applyFont="1" applyBorder="1" applyAlignment="1">
      <alignment vertical="center"/>
    </xf>
    <xf numFmtId="4" fontId="20" fillId="0" borderId="18" xfId="0" applyNumberFormat="1" applyFont="1" applyBorder="1"/>
    <xf numFmtId="4" fontId="20" fillId="0" borderId="19" xfId="0" applyNumberFormat="1" applyFont="1" applyBorder="1"/>
    <xf numFmtId="4" fontId="20" fillId="0" borderId="23" xfId="0" applyNumberFormat="1" applyFont="1" applyBorder="1"/>
    <xf numFmtId="4" fontId="20" fillId="0" borderId="24" xfId="0" applyNumberFormat="1" applyFont="1" applyBorder="1"/>
    <xf numFmtId="2" fontId="24" fillId="0" borderId="30" xfId="0" applyNumberFormat="1" applyFont="1" applyBorder="1"/>
    <xf numFmtId="2" fontId="24" fillId="0" borderId="23" xfId="0" applyNumberFormat="1" applyFont="1" applyBorder="1"/>
    <xf numFmtId="2" fontId="24" fillId="7" borderId="3" xfId="0" applyNumberFormat="1" applyFont="1" applyFill="1" applyBorder="1"/>
    <xf numFmtId="2" fontId="20" fillId="0" borderId="16" xfId="0" applyNumberFormat="1" applyFont="1" applyBorder="1"/>
    <xf numFmtId="4" fontId="24" fillId="0" borderId="16" xfId="0" applyNumberFormat="1" applyFont="1" applyBorder="1"/>
    <xf numFmtId="4" fontId="22" fillId="0" borderId="12" xfId="0" applyNumberFormat="1" applyFont="1" applyBorder="1" applyAlignment="1">
      <alignment horizontal="right"/>
    </xf>
    <xf numFmtId="4" fontId="22" fillId="0" borderId="16" xfId="0" applyNumberFormat="1" applyFont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vertical="center" wrapText="1"/>
    </xf>
    <xf numFmtId="0" fontId="19" fillId="4" borderId="2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9" fillId="0" borderId="1" xfId="0" quotePrefix="1" applyFont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center" vertical="center" wrapText="1"/>
    </xf>
    <xf numFmtId="0" fontId="10" fillId="5" borderId="3" xfId="0" quotePrefix="1" applyFont="1" applyFill="1" applyBorder="1" applyAlignment="1">
      <alignment horizontal="center" wrapText="1"/>
    </xf>
    <xf numFmtId="0" fontId="10" fillId="5" borderId="1" xfId="0" quotePrefix="1" applyFont="1" applyFill="1" applyBorder="1" applyAlignment="1">
      <alignment horizontal="center" wrapText="1"/>
    </xf>
    <xf numFmtId="0" fontId="10" fillId="4" borderId="3" xfId="0" quotePrefix="1" applyFont="1" applyFill="1" applyBorder="1" applyAlignment="1">
      <alignment horizontal="left" vertical="center" wrapText="1"/>
    </xf>
    <xf numFmtId="0" fontId="19" fillId="4" borderId="1" xfId="0" quotePrefix="1" applyFont="1" applyFill="1" applyBorder="1" applyAlignment="1">
      <alignment horizontal="left" vertical="center" wrapText="1"/>
    </xf>
    <xf numFmtId="0" fontId="19" fillId="0" borderId="1" xfId="0" quotePrefix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0" fillId="5" borderId="1" xfId="0" quotePrefix="1" applyFont="1" applyFill="1" applyBorder="1" applyAlignment="1">
      <alignment horizontal="center" vertical="center" wrapText="1"/>
    </xf>
    <xf numFmtId="0" fontId="10" fillId="5" borderId="2" xfId="0" quotePrefix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0" fillId="4" borderId="1" xfId="0" quotePrefix="1" applyFont="1" applyFill="1" applyBorder="1" applyAlignment="1">
      <alignment horizontal="left" wrapText="1"/>
    </xf>
    <xf numFmtId="0" fontId="10" fillId="4" borderId="2" xfId="0" quotePrefix="1" applyFont="1" applyFill="1" applyBorder="1" applyAlignment="1">
      <alignment horizontal="left" wrapText="1"/>
    </xf>
    <xf numFmtId="0" fontId="10" fillId="4" borderId="4" xfId="0" quotePrefix="1" applyFont="1" applyFill="1" applyBorder="1" applyAlignment="1">
      <alignment horizontal="left" wrapText="1"/>
    </xf>
    <xf numFmtId="49" fontId="10" fillId="5" borderId="20" xfId="0" applyNumberFormat="1" applyFont="1" applyFill="1" applyBorder="1" applyAlignment="1">
      <alignment horizontal="center" vertical="center" wrapText="1"/>
    </xf>
    <xf numFmtId="49" fontId="10" fillId="5" borderId="21" xfId="0" applyNumberFormat="1" applyFont="1" applyFill="1" applyBorder="1" applyAlignment="1">
      <alignment horizontal="center" vertical="center" wrapText="1"/>
    </xf>
    <xf numFmtId="49" fontId="10" fillId="5" borderId="22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49" fontId="10" fillId="5" borderId="8" xfId="0" applyNumberFormat="1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0" fillId="8" borderId="11" xfId="0" applyFont="1" applyFill="1" applyBorder="1" applyAlignment="1">
      <alignment vertical="center"/>
    </xf>
    <xf numFmtId="0" fontId="20" fillId="8" borderId="2" xfId="0" applyFont="1" applyFill="1" applyBorder="1" applyAlignment="1">
      <alignment vertical="center"/>
    </xf>
    <xf numFmtId="0" fontId="20" fillId="8" borderId="4" xfId="0" applyFont="1" applyFill="1" applyBorder="1" applyAlignment="1">
      <alignment vertical="center"/>
    </xf>
    <xf numFmtId="0" fontId="20" fillId="4" borderId="11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4" xfId="0" applyFont="1" applyFill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0" fillId="9" borderId="11" xfId="0" applyFont="1" applyFill="1" applyBorder="1" applyAlignment="1">
      <alignment vertical="center" wrapText="1"/>
    </xf>
    <xf numFmtId="0" fontId="20" fillId="9" borderId="2" xfId="0" applyFont="1" applyFill="1" applyBorder="1" applyAlignment="1">
      <alignment vertical="center" wrapText="1"/>
    </xf>
    <xf numFmtId="0" fontId="20" fillId="9" borderId="4" xfId="0" applyFont="1" applyFill="1" applyBorder="1" applyAlignment="1">
      <alignment vertical="center" wrapText="1"/>
    </xf>
    <xf numFmtId="0" fontId="20" fillId="9" borderId="11" xfId="0" applyFont="1" applyFill="1" applyBorder="1" applyAlignment="1">
      <alignment vertical="center"/>
    </xf>
    <xf numFmtId="0" fontId="20" fillId="9" borderId="2" xfId="0" applyFont="1" applyFill="1" applyBorder="1" applyAlignment="1">
      <alignment vertical="center"/>
    </xf>
    <xf numFmtId="0" fontId="20" fillId="9" borderId="4" xfId="0" applyFont="1" applyFill="1" applyBorder="1" applyAlignment="1">
      <alignment vertical="center"/>
    </xf>
    <xf numFmtId="0" fontId="20" fillId="8" borderId="11" xfId="0" applyFont="1" applyFill="1" applyBorder="1" applyAlignment="1">
      <alignment vertical="center" wrapText="1"/>
    </xf>
    <xf numFmtId="0" fontId="20" fillId="8" borderId="2" xfId="0" applyFont="1" applyFill="1" applyBorder="1" applyAlignment="1">
      <alignment vertical="center" wrapText="1"/>
    </xf>
    <xf numFmtId="0" fontId="20" fillId="8" borderId="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0" fontId="10" fillId="7" borderId="11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0" fontId="10" fillId="9" borderId="11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0" fontId="10" fillId="9" borderId="4" xfId="0" applyFont="1" applyFill="1" applyBorder="1" applyAlignment="1">
      <alignment vertical="center" wrapText="1"/>
    </xf>
    <xf numFmtId="0" fontId="27" fillId="0" borderId="0" xfId="0" applyFont="1" applyAlignment="1">
      <alignment horizont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vertical="center" wrapText="1"/>
    </xf>
    <xf numFmtId="164" fontId="15" fillId="0" borderId="3" xfId="0" applyNumberFormat="1" applyFont="1" applyFill="1" applyBorder="1" applyAlignment="1">
      <alignment horizontal="right" vertical="center"/>
    </xf>
    <xf numFmtId="4" fontId="22" fillId="0" borderId="3" xfId="0" applyNumberFormat="1" applyFont="1" applyFill="1" applyBorder="1" applyAlignment="1">
      <alignment vertical="center"/>
    </xf>
    <xf numFmtId="4" fontId="22" fillId="0" borderId="3" xfId="0" applyNumberFormat="1" applyFont="1" applyFill="1" applyBorder="1" applyAlignment="1">
      <alignment horizontal="right"/>
    </xf>
  </cellXfs>
  <cellStyles count="2">
    <cellStyle name="Normal" xfId="0" builtinId="0"/>
    <cellStyle name="Obično_List4" xfId="1" xr:uid="{00000000-0005-0000-0000-000001000000}"/>
  </cellStyles>
  <dxfs count="0"/>
  <tableStyles count="0" defaultTableStyle="TableStyleMedium2" defaultPivotStyle="PivotStyleLight16"/>
  <colors>
    <mruColors>
      <color rgb="FF6699FF"/>
      <color rgb="FF3399FF"/>
      <color rgb="FF00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274320</xdr:colOff>
      <xdr:row>4</xdr:row>
      <xdr:rowOff>169545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3B59659-A009-9DB9-B697-27ACC52FF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5760720" cy="550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C62D1-3C11-478A-B118-9EE225DBC839}">
  <dimension ref="B11:I49"/>
  <sheetViews>
    <sheetView zoomScaleNormal="100" workbookViewId="0">
      <selection activeCell="G31" sqref="G31"/>
    </sheetView>
  </sheetViews>
  <sheetFormatPr defaultRowHeight="15" x14ac:dyDescent="0.25"/>
  <sheetData>
    <row r="11" ht="22.5" customHeight="1" x14ac:dyDescent="0.25"/>
    <row r="12" ht="20.25" customHeight="1" x14ac:dyDescent="0.25"/>
    <row r="18" spans="2:9" ht="22.5" x14ac:dyDescent="0.25">
      <c r="B18" s="214" t="s">
        <v>214</v>
      </c>
      <c r="C18" s="214"/>
      <c r="D18" s="214"/>
      <c r="E18" s="214"/>
      <c r="F18" s="214"/>
      <c r="G18" s="214"/>
      <c r="H18" s="214"/>
      <c r="I18" s="214"/>
    </row>
    <row r="19" spans="2:9" ht="22.5" x14ac:dyDescent="0.25">
      <c r="B19" s="215" t="s">
        <v>197</v>
      </c>
      <c r="C19" s="215"/>
      <c r="D19" s="215"/>
      <c r="E19" s="215"/>
      <c r="F19" s="215"/>
      <c r="G19" s="215"/>
      <c r="H19" s="215"/>
      <c r="I19" s="215"/>
    </row>
    <row r="20" spans="2:9" ht="22.5" x14ac:dyDescent="0.25">
      <c r="B20" s="214" t="s">
        <v>198</v>
      </c>
      <c r="C20" s="214"/>
      <c r="D20" s="214"/>
      <c r="E20" s="214"/>
      <c r="F20" s="214"/>
      <c r="G20" s="214"/>
      <c r="H20" s="214"/>
      <c r="I20" s="214"/>
    </row>
    <row r="21" spans="2:9" ht="22.5" x14ac:dyDescent="0.25">
      <c r="B21" s="214" t="s">
        <v>196</v>
      </c>
      <c r="C21" s="214"/>
      <c r="D21" s="214"/>
      <c r="E21" s="214"/>
      <c r="F21" s="214"/>
      <c r="G21" s="214"/>
      <c r="H21" s="214"/>
      <c r="I21" s="214"/>
    </row>
    <row r="47" spans="2:2" ht="15.75" x14ac:dyDescent="0.25">
      <c r="B47" s="30" t="s">
        <v>213</v>
      </c>
    </row>
    <row r="48" spans="2:2" ht="15.75" x14ac:dyDescent="0.25">
      <c r="B48" s="30" t="s">
        <v>215</v>
      </c>
    </row>
    <row r="49" spans="2:2" ht="15.75" x14ac:dyDescent="0.25">
      <c r="B49" s="30" t="s">
        <v>216</v>
      </c>
    </row>
  </sheetData>
  <mergeCells count="4">
    <mergeCell ref="B18:I18"/>
    <mergeCell ref="B20:I20"/>
    <mergeCell ref="B21:I21"/>
    <mergeCell ref="B19:I19"/>
  </mergeCells>
  <pageMargins left="0.7" right="0.7" top="0.75" bottom="0.75" header="0.3" footer="0.3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6"/>
  <sheetViews>
    <sheetView zoomScaleNormal="100" workbookViewId="0">
      <selection activeCell="G11" sqref="G11"/>
    </sheetView>
  </sheetViews>
  <sheetFormatPr defaultRowHeight="15" x14ac:dyDescent="0.25"/>
  <cols>
    <col min="6" max="6" width="25.28515625" customWidth="1"/>
    <col min="7" max="7" width="29" customWidth="1"/>
    <col min="8" max="10" width="25.28515625" customWidth="1"/>
    <col min="11" max="11" width="29.42578125" customWidth="1"/>
    <col min="12" max="13" width="15.7109375" customWidth="1"/>
    <col min="14" max="14" width="25.28515625" customWidth="1"/>
  </cols>
  <sheetData>
    <row r="1" spans="1:14" ht="18.75" x14ac:dyDescent="0.3">
      <c r="A1" s="18" t="s">
        <v>47</v>
      </c>
      <c r="B1" s="19"/>
      <c r="C1" s="19"/>
      <c r="D1" s="19"/>
      <c r="E1" s="19"/>
      <c r="F1" s="19"/>
      <c r="G1" s="12"/>
      <c r="H1" s="12"/>
      <c r="I1" s="12"/>
      <c r="J1" s="12"/>
      <c r="K1" s="12"/>
      <c r="L1" s="12"/>
      <c r="M1" s="12"/>
    </row>
    <row r="2" spans="1:14" ht="42" customHeight="1" x14ac:dyDescent="0.25">
      <c r="A2" s="12"/>
      <c r="B2" s="216" t="s">
        <v>199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6"/>
    </row>
    <row r="3" spans="1:14" ht="18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2"/>
    </row>
    <row r="4" spans="1:14" ht="15.75" customHeight="1" x14ac:dyDescent="0.25">
      <c r="A4" s="12"/>
      <c r="B4" s="216" t="s">
        <v>10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5"/>
    </row>
    <row r="5" spans="1:14" ht="18.75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3"/>
    </row>
    <row r="6" spans="1:14" ht="18" customHeight="1" x14ac:dyDescent="0.25">
      <c r="A6" s="12"/>
      <c r="B6" s="216" t="s">
        <v>39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4"/>
    </row>
    <row r="7" spans="1:14" ht="18" customHeight="1" x14ac:dyDescent="0.25">
      <c r="A7" s="1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4"/>
    </row>
    <row r="8" spans="1:14" ht="18" customHeight="1" x14ac:dyDescent="0.25">
      <c r="A8" s="12"/>
      <c r="B8" s="232" t="s">
        <v>46</v>
      </c>
      <c r="C8" s="232"/>
      <c r="D8" s="232"/>
      <c r="E8" s="232"/>
      <c r="F8" s="232"/>
      <c r="G8" s="20"/>
      <c r="H8" s="20"/>
      <c r="I8" s="21"/>
      <c r="J8" s="21"/>
      <c r="K8" s="21"/>
      <c r="L8" s="22"/>
      <c r="M8" s="22"/>
    </row>
    <row r="9" spans="1:14" ht="47.25" x14ac:dyDescent="0.25">
      <c r="A9" s="12"/>
      <c r="B9" s="226" t="s">
        <v>8</v>
      </c>
      <c r="C9" s="226"/>
      <c r="D9" s="226"/>
      <c r="E9" s="226"/>
      <c r="F9" s="226"/>
      <c r="G9" s="51" t="s">
        <v>200</v>
      </c>
      <c r="H9" s="51" t="s">
        <v>48</v>
      </c>
      <c r="I9" s="51" t="s">
        <v>53</v>
      </c>
      <c r="J9" s="51" t="s">
        <v>49</v>
      </c>
      <c r="K9" s="51" t="s">
        <v>201</v>
      </c>
      <c r="L9" s="51" t="s">
        <v>18</v>
      </c>
      <c r="M9" s="51" t="s">
        <v>37</v>
      </c>
    </row>
    <row r="10" spans="1:14" ht="15.75" x14ac:dyDescent="0.25">
      <c r="A10" s="12"/>
      <c r="B10" s="227">
        <v>1</v>
      </c>
      <c r="C10" s="227"/>
      <c r="D10" s="227"/>
      <c r="E10" s="227"/>
      <c r="F10" s="228"/>
      <c r="G10" s="51">
        <v>2</v>
      </c>
      <c r="H10" s="51">
        <v>3</v>
      </c>
      <c r="I10" s="52">
        <v>4</v>
      </c>
      <c r="J10" s="52">
        <v>5</v>
      </c>
      <c r="K10" s="52">
        <v>6</v>
      </c>
      <c r="L10" s="52" t="s">
        <v>50</v>
      </c>
      <c r="M10" s="52" t="s">
        <v>51</v>
      </c>
    </row>
    <row r="11" spans="1:14" ht="15.75" x14ac:dyDescent="0.25">
      <c r="A11" s="12"/>
      <c r="B11" s="222" t="s">
        <v>20</v>
      </c>
      <c r="C11" s="223"/>
      <c r="D11" s="223"/>
      <c r="E11" s="223"/>
      <c r="F11" s="224"/>
      <c r="G11" s="291">
        <v>684536.36</v>
      </c>
      <c r="H11" s="164">
        <v>844681</v>
      </c>
      <c r="I11" s="192">
        <v>884288</v>
      </c>
      <c r="J11" s="192">
        <v>884288</v>
      </c>
      <c r="K11" s="192">
        <v>832106.79</v>
      </c>
      <c r="L11" s="192">
        <f>(K11/G11)*100</f>
        <v>121.55771973894858</v>
      </c>
      <c r="M11" s="192">
        <f>(K11/J11)*100</f>
        <v>94.099070664760802</v>
      </c>
    </row>
    <row r="12" spans="1:14" ht="15.75" x14ac:dyDescent="0.25">
      <c r="A12" s="12"/>
      <c r="B12" s="225" t="s">
        <v>19</v>
      </c>
      <c r="C12" s="224"/>
      <c r="D12" s="224"/>
      <c r="E12" s="224"/>
      <c r="F12" s="224"/>
      <c r="G12" s="164">
        <v>0</v>
      </c>
      <c r="H12" s="164">
        <v>0</v>
      </c>
      <c r="I12" s="192">
        <v>0</v>
      </c>
      <c r="J12" s="193">
        <v>0</v>
      </c>
      <c r="K12" s="192">
        <v>0</v>
      </c>
      <c r="L12" s="192">
        <v>0</v>
      </c>
      <c r="M12" s="192">
        <v>0</v>
      </c>
    </row>
    <row r="13" spans="1:14" ht="15.75" x14ac:dyDescent="0.25">
      <c r="A13" s="12"/>
      <c r="B13" s="219" t="s">
        <v>0</v>
      </c>
      <c r="C13" s="220"/>
      <c r="D13" s="220"/>
      <c r="E13" s="220"/>
      <c r="F13" s="221"/>
      <c r="G13" s="54">
        <f>SUM(G11:G12)</f>
        <v>684536.36</v>
      </c>
      <c r="H13" s="54">
        <f t="shared" ref="H13:K13" si="0">SUM(H11:H12)</f>
        <v>844681</v>
      </c>
      <c r="I13" s="54">
        <f t="shared" si="0"/>
        <v>884288</v>
      </c>
      <c r="J13" s="54">
        <f t="shared" si="0"/>
        <v>884288</v>
      </c>
      <c r="K13" s="54">
        <f t="shared" si="0"/>
        <v>832106.79</v>
      </c>
      <c r="L13" s="46">
        <f>(K13/G13*100)</f>
        <v>121.55771973894858</v>
      </c>
      <c r="M13" s="46">
        <f>(K13/J13)*100</f>
        <v>94.099070664760802</v>
      </c>
    </row>
    <row r="14" spans="1:14" ht="15.75" x14ac:dyDescent="0.25">
      <c r="A14" s="12"/>
      <c r="B14" s="231" t="s">
        <v>21</v>
      </c>
      <c r="C14" s="223"/>
      <c r="D14" s="223"/>
      <c r="E14" s="223"/>
      <c r="F14" s="223"/>
      <c r="G14" s="25">
        <v>572304.63</v>
      </c>
      <c r="H14" s="25">
        <v>765797</v>
      </c>
      <c r="I14" s="192">
        <v>840234</v>
      </c>
      <c r="J14" s="192">
        <v>840234</v>
      </c>
      <c r="K14" s="192">
        <v>689354.46</v>
      </c>
      <c r="L14" s="192">
        <f t="shared" ref="L14:L16" si="1">(K14/G14*100)</f>
        <v>120.45236467858035</v>
      </c>
      <c r="M14" s="193">
        <f t="shared" ref="M14:M16" si="2">(K14/J14)*100</f>
        <v>82.043152264726245</v>
      </c>
    </row>
    <row r="15" spans="1:14" ht="15.75" x14ac:dyDescent="0.25">
      <c r="A15" s="12"/>
      <c r="B15" s="225" t="s">
        <v>22</v>
      </c>
      <c r="C15" s="224"/>
      <c r="D15" s="224"/>
      <c r="E15" s="224"/>
      <c r="F15" s="224"/>
      <c r="G15" s="164">
        <v>63117.13</v>
      </c>
      <c r="H15" s="164">
        <v>78884</v>
      </c>
      <c r="I15" s="192">
        <v>157533</v>
      </c>
      <c r="J15" s="192">
        <v>157533</v>
      </c>
      <c r="K15" s="192">
        <v>86713.1</v>
      </c>
      <c r="L15" s="192">
        <f t="shared" si="1"/>
        <v>137.38441529264719</v>
      </c>
      <c r="M15" s="193">
        <f t="shared" si="2"/>
        <v>55.044403394844252</v>
      </c>
    </row>
    <row r="16" spans="1:14" ht="15.75" x14ac:dyDescent="0.25">
      <c r="A16" s="12"/>
      <c r="B16" s="47" t="s">
        <v>1</v>
      </c>
      <c r="C16" s="53"/>
      <c r="D16" s="53"/>
      <c r="E16" s="53"/>
      <c r="F16" s="53"/>
      <c r="G16" s="54">
        <f>SUM(G14:G15)</f>
        <v>635421.76</v>
      </c>
      <c r="H16" s="54">
        <f t="shared" ref="H16:K16" si="3">SUM(H14:H15)</f>
        <v>844681</v>
      </c>
      <c r="I16" s="54">
        <f t="shared" si="3"/>
        <v>997767</v>
      </c>
      <c r="J16" s="54">
        <f t="shared" si="3"/>
        <v>997767</v>
      </c>
      <c r="K16" s="54">
        <f t="shared" si="3"/>
        <v>776067.55999999994</v>
      </c>
      <c r="L16" s="46">
        <f t="shared" si="1"/>
        <v>122.13424356131586</v>
      </c>
      <c r="M16" s="46">
        <f t="shared" si="2"/>
        <v>77.780439721899</v>
      </c>
    </row>
    <row r="17" spans="1:50" ht="15.75" x14ac:dyDescent="0.25">
      <c r="A17" s="12"/>
      <c r="B17" s="230" t="s">
        <v>2</v>
      </c>
      <c r="C17" s="220"/>
      <c r="D17" s="220"/>
      <c r="E17" s="220"/>
      <c r="F17" s="220"/>
      <c r="G17" s="55">
        <f>SUM(G13-G16)</f>
        <v>49114.599999999977</v>
      </c>
      <c r="H17" s="55">
        <f t="shared" ref="H17:K17" si="4">SUM(H13-H16)</f>
        <v>0</v>
      </c>
      <c r="I17" s="55">
        <f t="shared" si="4"/>
        <v>-113479</v>
      </c>
      <c r="J17" s="55">
        <f t="shared" si="4"/>
        <v>-113479</v>
      </c>
      <c r="K17" s="55">
        <f t="shared" si="4"/>
        <v>56039.230000000098</v>
      </c>
      <c r="L17" s="48"/>
      <c r="M17" s="48"/>
    </row>
    <row r="18" spans="1:50" ht="15.75" x14ac:dyDescent="0.25">
      <c r="A18" s="12"/>
      <c r="B18" s="14"/>
      <c r="C18" s="23"/>
      <c r="D18" s="23"/>
      <c r="E18" s="23"/>
      <c r="F18" s="23"/>
      <c r="G18" s="23"/>
      <c r="H18" s="23"/>
      <c r="I18" s="23"/>
      <c r="J18" s="23"/>
      <c r="K18" s="23"/>
      <c r="L18" s="24"/>
      <c r="M18" s="24"/>
      <c r="N18" s="1"/>
    </row>
    <row r="19" spans="1:50" ht="18" customHeight="1" x14ac:dyDescent="0.25">
      <c r="A19" s="12"/>
      <c r="B19" s="232" t="s">
        <v>43</v>
      </c>
      <c r="C19" s="232"/>
      <c r="D19" s="232"/>
      <c r="E19" s="232"/>
      <c r="F19" s="232"/>
      <c r="G19" s="23"/>
      <c r="H19" s="23"/>
      <c r="I19" s="23"/>
      <c r="J19" s="23"/>
      <c r="K19" s="23"/>
      <c r="L19" s="24"/>
      <c r="M19" s="24"/>
      <c r="N19" s="1"/>
    </row>
    <row r="20" spans="1:50" ht="47.25" x14ac:dyDescent="0.25">
      <c r="A20" s="12"/>
      <c r="B20" s="226" t="s">
        <v>8</v>
      </c>
      <c r="C20" s="226"/>
      <c r="D20" s="226"/>
      <c r="E20" s="226"/>
      <c r="F20" s="226"/>
      <c r="G20" s="51" t="s">
        <v>200</v>
      </c>
      <c r="H20" s="51" t="s">
        <v>48</v>
      </c>
      <c r="I20" s="52" t="s">
        <v>52</v>
      </c>
      <c r="J20" s="52" t="s">
        <v>49</v>
      </c>
      <c r="K20" s="52" t="s">
        <v>201</v>
      </c>
      <c r="L20" s="52" t="s">
        <v>18</v>
      </c>
      <c r="M20" s="52" t="s">
        <v>37</v>
      </c>
    </row>
    <row r="21" spans="1:50" ht="15.75" x14ac:dyDescent="0.25">
      <c r="A21" s="12"/>
      <c r="B21" s="233">
        <v>1</v>
      </c>
      <c r="C21" s="234"/>
      <c r="D21" s="234"/>
      <c r="E21" s="234"/>
      <c r="F21" s="234"/>
      <c r="G21" s="156">
        <v>2</v>
      </c>
      <c r="H21" s="156">
        <v>3</v>
      </c>
      <c r="I21" s="52">
        <v>4</v>
      </c>
      <c r="J21" s="52">
        <v>5</v>
      </c>
      <c r="K21" s="52">
        <v>6</v>
      </c>
      <c r="L21" s="52" t="s">
        <v>50</v>
      </c>
      <c r="M21" s="52" t="s">
        <v>51</v>
      </c>
    </row>
    <row r="22" spans="1:50" ht="15.75" customHeight="1" x14ac:dyDescent="0.25">
      <c r="A22" s="12"/>
      <c r="B22" s="222" t="s">
        <v>23</v>
      </c>
      <c r="C22" s="235"/>
      <c r="D22" s="235"/>
      <c r="E22" s="235"/>
      <c r="F22" s="235"/>
      <c r="G22" s="25">
        <v>0</v>
      </c>
      <c r="H22" s="25">
        <v>0</v>
      </c>
      <c r="I22" s="27">
        <v>0</v>
      </c>
      <c r="J22" s="27">
        <v>0</v>
      </c>
      <c r="K22" s="27">
        <v>0</v>
      </c>
      <c r="L22" s="26"/>
      <c r="M22" s="26"/>
    </row>
    <row r="23" spans="1:50" ht="15.75" x14ac:dyDescent="0.25">
      <c r="A23" s="12"/>
      <c r="B23" s="222" t="s">
        <v>24</v>
      </c>
      <c r="C23" s="223"/>
      <c r="D23" s="223"/>
      <c r="E23" s="223"/>
      <c r="F23" s="223"/>
      <c r="G23" s="25">
        <v>0</v>
      </c>
      <c r="H23" s="25">
        <v>0</v>
      </c>
      <c r="I23" s="27">
        <v>0</v>
      </c>
      <c r="J23" s="27">
        <v>0</v>
      </c>
      <c r="K23" s="27">
        <v>0</v>
      </c>
      <c r="L23" s="26"/>
      <c r="M23" s="26"/>
    </row>
    <row r="24" spans="1:50" ht="15" customHeight="1" x14ac:dyDescent="0.25">
      <c r="A24" s="12"/>
      <c r="B24" s="236" t="s">
        <v>38</v>
      </c>
      <c r="C24" s="237"/>
      <c r="D24" s="237"/>
      <c r="E24" s="237"/>
      <c r="F24" s="238"/>
      <c r="G24" s="49">
        <v>0</v>
      </c>
      <c r="H24" s="49">
        <v>0</v>
      </c>
      <c r="I24" s="48">
        <v>0</v>
      </c>
      <c r="J24" s="48">
        <v>0</v>
      </c>
      <c r="K24" s="48">
        <v>0</v>
      </c>
      <c r="L24" s="48"/>
      <c r="M24" s="48"/>
    </row>
    <row r="25" spans="1:50" s="8" customFormat="1" ht="15" customHeight="1" x14ac:dyDescent="0.25">
      <c r="A25" s="12"/>
      <c r="B25" s="222" t="s">
        <v>13</v>
      </c>
      <c r="C25" s="223"/>
      <c r="D25" s="223"/>
      <c r="E25" s="223"/>
      <c r="F25" s="223"/>
      <c r="G25" s="25">
        <v>64362.53</v>
      </c>
      <c r="H25" s="25">
        <v>0</v>
      </c>
      <c r="I25" s="27">
        <v>113479</v>
      </c>
      <c r="J25" s="27">
        <v>113479</v>
      </c>
      <c r="K25" s="27">
        <v>113477.13</v>
      </c>
      <c r="L25" s="27">
        <f>(K25/G25)*100</f>
        <v>176.30930605120713</v>
      </c>
      <c r="M25" s="27">
        <f>(K25/J25)*100</f>
        <v>99.998352118013017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8" customFormat="1" ht="15" customHeight="1" x14ac:dyDescent="0.25">
      <c r="A26" s="12"/>
      <c r="B26" s="222" t="s">
        <v>42</v>
      </c>
      <c r="C26" s="223"/>
      <c r="D26" s="223"/>
      <c r="E26" s="223"/>
      <c r="F26" s="223"/>
      <c r="G26" s="25">
        <v>113477.13</v>
      </c>
      <c r="H26" s="25">
        <v>0</v>
      </c>
      <c r="I26" s="27">
        <v>0</v>
      </c>
      <c r="J26" s="27">
        <v>0</v>
      </c>
      <c r="K26" s="27">
        <v>169516.36</v>
      </c>
      <c r="L26" s="27">
        <f>(K26/G26)*100</f>
        <v>149.3837216362451</v>
      </c>
      <c r="M26" s="27">
        <v>0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11" customFormat="1" ht="15.75" x14ac:dyDescent="0.25">
      <c r="A27" s="15"/>
      <c r="B27" s="236" t="s">
        <v>44</v>
      </c>
      <c r="C27" s="237"/>
      <c r="D27" s="237"/>
      <c r="E27" s="237"/>
      <c r="F27" s="238"/>
      <c r="G27" s="49">
        <f>G25-G26</f>
        <v>-49114.600000000006</v>
      </c>
      <c r="H27" s="49">
        <f t="shared" ref="H27:K27" si="5">H25-H26</f>
        <v>0</v>
      </c>
      <c r="I27" s="49">
        <f t="shared" si="5"/>
        <v>113479</v>
      </c>
      <c r="J27" s="49">
        <f t="shared" si="5"/>
        <v>113479</v>
      </c>
      <c r="K27" s="49">
        <f t="shared" si="5"/>
        <v>-56039.229999999981</v>
      </c>
      <c r="L27" s="48"/>
      <c r="M27" s="48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</row>
    <row r="28" spans="1:50" ht="15.75" x14ac:dyDescent="0.25">
      <c r="A28" s="12"/>
      <c r="B28" s="229" t="s">
        <v>45</v>
      </c>
      <c r="C28" s="229"/>
      <c r="D28" s="229"/>
      <c r="E28" s="229"/>
      <c r="F28" s="229"/>
      <c r="G28" s="161">
        <v>0</v>
      </c>
      <c r="H28" s="161">
        <v>0</v>
      </c>
      <c r="I28" s="50">
        <v>0</v>
      </c>
      <c r="J28" s="50">
        <v>0</v>
      </c>
      <c r="K28" s="50">
        <v>0</v>
      </c>
      <c r="L28" s="50"/>
      <c r="M28" s="50"/>
    </row>
    <row r="29" spans="1:5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50" x14ac:dyDescent="0.25">
      <c r="A30" s="12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50" x14ac:dyDescent="0.25">
      <c r="A31" s="12"/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</row>
    <row r="32" spans="1:50" ht="15" customHeight="1" x14ac:dyDescent="0.25">
      <c r="A32" s="12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</row>
    <row r="33" spans="1:13" ht="15" customHeight="1" x14ac:dyDescent="0.25">
      <c r="A33" s="12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</row>
    <row r="34" spans="1:13" ht="36.75" customHeight="1" x14ac:dyDescent="0.25">
      <c r="A34" s="12"/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</row>
    <row r="35" spans="1:13" ht="15" customHeight="1" x14ac:dyDescent="0.25">
      <c r="A35" s="12"/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</row>
    <row r="36" spans="1:13" x14ac:dyDescent="0.25">
      <c r="A36" s="12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</row>
  </sheetData>
  <mergeCells count="26">
    <mergeCell ref="B32:M32"/>
    <mergeCell ref="B8:F8"/>
    <mergeCell ref="B19:F19"/>
    <mergeCell ref="B25:F25"/>
    <mergeCell ref="B26:F26"/>
    <mergeCell ref="B20:F20"/>
    <mergeCell ref="B21:F21"/>
    <mergeCell ref="B22:F22"/>
    <mergeCell ref="B27:F27"/>
    <mergeCell ref="B24:F24"/>
    <mergeCell ref="B6:M6"/>
    <mergeCell ref="B4:M4"/>
    <mergeCell ref="B2:M2"/>
    <mergeCell ref="B33:M34"/>
    <mergeCell ref="B35:M36"/>
    <mergeCell ref="B13:F13"/>
    <mergeCell ref="B23:F23"/>
    <mergeCell ref="B11:F11"/>
    <mergeCell ref="B12:F12"/>
    <mergeCell ref="B9:F9"/>
    <mergeCell ref="B10:F10"/>
    <mergeCell ref="B28:F28"/>
    <mergeCell ref="B15:F15"/>
    <mergeCell ref="B17:F17"/>
    <mergeCell ref="B14:F14"/>
    <mergeCell ref="B31:M31"/>
  </mergeCells>
  <pageMargins left="0.7" right="0.7" top="0.75" bottom="0.75" header="0.3" footer="0.3"/>
  <pageSetup paperSize="9" scale="55" fitToHeight="0" orientation="landscape" r:id="rId1"/>
  <ignoredErrors>
    <ignoredError sqref="G13:K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28"/>
  <sheetViews>
    <sheetView topLeftCell="A34" zoomScale="85" zoomScaleNormal="85" workbookViewId="0">
      <selection activeCell="H34" sqref="H3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1" width="25.28515625" customWidth="1"/>
    <col min="12" max="13" width="15.7109375" customWidth="1"/>
  </cols>
  <sheetData>
    <row r="1" spans="1:13" ht="18.75" x14ac:dyDescent="0.3">
      <c r="A1" s="18" t="s">
        <v>47</v>
      </c>
      <c r="B1" s="13"/>
      <c r="C1" s="13"/>
      <c r="D1" s="13"/>
      <c r="E1" s="13"/>
      <c r="F1" s="13"/>
      <c r="G1" s="2"/>
      <c r="H1" s="2"/>
      <c r="I1" s="2"/>
      <c r="J1" s="2"/>
      <c r="K1" s="2"/>
      <c r="L1" s="2"/>
      <c r="M1" s="2"/>
    </row>
    <row r="2" spans="1:13" ht="18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30"/>
      <c r="B3" s="216" t="s">
        <v>10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</row>
    <row r="4" spans="1:13" ht="15.75" x14ac:dyDescent="0.25">
      <c r="A4" s="30"/>
      <c r="B4" s="14"/>
      <c r="C4" s="14"/>
      <c r="D4" s="14"/>
      <c r="E4" s="14"/>
      <c r="F4" s="14"/>
      <c r="G4" s="14"/>
      <c r="H4" s="14"/>
      <c r="I4" s="14"/>
      <c r="J4" s="14"/>
      <c r="K4" s="31"/>
      <c r="L4" s="31"/>
      <c r="M4" s="31"/>
    </row>
    <row r="5" spans="1:13" ht="15.75" customHeight="1" x14ac:dyDescent="0.25">
      <c r="A5" s="30"/>
      <c r="B5" s="216" t="s">
        <v>40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</row>
    <row r="6" spans="1:13" ht="15.75" x14ac:dyDescent="0.25">
      <c r="A6" s="30"/>
      <c r="B6" s="14"/>
      <c r="C6" s="14"/>
      <c r="D6" s="14"/>
      <c r="E6" s="14"/>
      <c r="F6" s="14"/>
      <c r="G6" s="14"/>
      <c r="H6" s="14"/>
      <c r="I6" s="14"/>
      <c r="J6" s="14"/>
      <c r="K6" s="31"/>
      <c r="L6" s="31"/>
      <c r="M6" s="31"/>
    </row>
    <row r="7" spans="1:13" ht="15.75" customHeight="1" x14ac:dyDescent="0.25">
      <c r="A7" s="30"/>
      <c r="B7" s="216" t="s">
        <v>31</v>
      </c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</row>
    <row r="8" spans="1:13" ht="16.5" thickBot="1" x14ac:dyDescent="0.3">
      <c r="A8" s="30"/>
      <c r="B8" s="14"/>
      <c r="C8" s="14"/>
      <c r="D8" s="14"/>
      <c r="E8" s="14"/>
      <c r="F8" s="14"/>
      <c r="G8" s="14"/>
      <c r="H8" s="14"/>
      <c r="I8" s="14"/>
      <c r="J8" s="14"/>
      <c r="K8" s="31"/>
      <c r="L8" s="31"/>
      <c r="M8" s="31"/>
    </row>
    <row r="9" spans="1:13" ht="45" customHeight="1" x14ac:dyDescent="0.25">
      <c r="A9" s="30"/>
      <c r="B9" s="242" t="s">
        <v>8</v>
      </c>
      <c r="C9" s="243"/>
      <c r="D9" s="243"/>
      <c r="E9" s="243"/>
      <c r="F9" s="244"/>
      <c r="G9" s="69" t="s">
        <v>202</v>
      </c>
      <c r="H9" s="69" t="s">
        <v>48</v>
      </c>
      <c r="I9" s="69" t="s">
        <v>53</v>
      </c>
      <c r="J9" s="69" t="s">
        <v>49</v>
      </c>
      <c r="K9" s="69" t="s">
        <v>203</v>
      </c>
      <c r="L9" s="69" t="s">
        <v>18</v>
      </c>
      <c r="M9" s="70" t="s">
        <v>37</v>
      </c>
    </row>
    <row r="10" spans="1:13" ht="16.5" thickBot="1" x14ac:dyDescent="0.3">
      <c r="A10" s="30"/>
      <c r="B10" s="239">
        <v>1</v>
      </c>
      <c r="C10" s="240"/>
      <c r="D10" s="240"/>
      <c r="E10" s="240"/>
      <c r="F10" s="241"/>
      <c r="G10" s="83">
        <v>2</v>
      </c>
      <c r="H10" s="83">
        <v>3</v>
      </c>
      <c r="I10" s="83">
        <v>4</v>
      </c>
      <c r="J10" s="83">
        <v>5</v>
      </c>
      <c r="K10" s="83">
        <v>6</v>
      </c>
      <c r="L10" s="83" t="s">
        <v>50</v>
      </c>
      <c r="M10" s="84" t="s">
        <v>51</v>
      </c>
    </row>
    <row r="11" spans="1:13" ht="15.75" x14ac:dyDescent="0.25">
      <c r="A11" s="30"/>
      <c r="B11" s="79"/>
      <c r="C11" s="80"/>
      <c r="D11" s="80"/>
      <c r="E11" s="80"/>
      <c r="F11" s="81" t="s">
        <v>36</v>
      </c>
      <c r="G11" s="82">
        <f>SUM(G12)</f>
        <v>684536.36</v>
      </c>
      <c r="H11" s="82">
        <f>SUM(H12)</f>
        <v>844681</v>
      </c>
      <c r="I11" s="82">
        <f t="shared" ref="I11:K11" si="0">SUM(I12)</f>
        <v>884288</v>
      </c>
      <c r="J11" s="82">
        <f t="shared" si="0"/>
        <v>884288</v>
      </c>
      <c r="K11" s="82">
        <f t="shared" si="0"/>
        <v>832106.79</v>
      </c>
      <c r="L11" s="99">
        <f>(K11/G11)*100</f>
        <v>121.55771973894858</v>
      </c>
      <c r="M11" s="100">
        <f>(K11/J11)*100</f>
        <v>94.099070664760802</v>
      </c>
    </row>
    <row r="12" spans="1:13" ht="15.75" x14ac:dyDescent="0.25">
      <c r="A12" s="30"/>
      <c r="B12" s="72">
        <v>6</v>
      </c>
      <c r="C12" s="56"/>
      <c r="D12" s="56"/>
      <c r="E12" s="56"/>
      <c r="F12" s="57" t="s">
        <v>3</v>
      </c>
      <c r="G12" s="58">
        <f>SUM(G13,G26,G29,G32,G38,G42)</f>
        <v>684536.36</v>
      </c>
      <c r="H12" s="58">
        <f>SUM(H13,H26,H29,H32,H38,H42)</f>
        <v>844681</v>
      </c>
      <c r="I12" s="58">
        <f>SUM(I13,I26,I29,I32,I38,I42)</f>
        <v>884288</v>
      </c>
      <c r="J12" s="58">
        <f>SUM(J13,J26,J29,J32,J38,J42)</f>
        <v>884288</v>
      </c>
      <c r="K12" s="58">
        <f>SUM(K13,K26,K29,K32,K38,K42)</f>
        <v>832106.79</v>
      </c>
      <c r="L12" s="105">
        <f t="shared" ref="L12:L41" si="1">(K12/G12)*100</f>
        <v>121.55771973894858</v>
      </c>
      <c r="M12" s="106">
        <f t="shared" ref="M12:M44" si="2">(K12/J12)*100</f>
        <v>94.099070664760802</v>
      </c>
    </row>
    <row r="13" spans="1:13" ht="31.5" x14ac:dyDescent="0.25">
      <c r="A13" s="30"/>
      <c r="B13" s="73"/>
      <c r="C13" s="59">
        <v>63</v>
      </c>
      <c r="D13" s="59"/>
      <c r="E13" s="59"/>
      <c r="F13" s="60" t="s">
        <v>12</v>
      </c>
      <c r="G13" s="61">
        <f>SUM(G14,G18,G21,G23)</f>
        <v>42735.740000000005</v>
      </c>
      <c r="H13" s="61">
        <f t="shared" ref="H13:K13" si="3">SUM(H14,H18,H21,H23)</f>
        <v>125958</v>
      </c>
      <c r="I13" s="61">
        <f t="shared" si="3"/>
        <v>131323</v>
      </c>
      <c r="J13" s="61">
        <f t="shared" si="3"/>
        <v>131323</v>
      </c>
      <c r="K13" s="61">
        <f t="shared" si="3"/>
        <v>73645.510000000009</v>
      </c>
      <c r="L13" s="107">
        <f t="shared" si="1"/>
        <v>172.32768170154534</v>
      </c>
      <c r="M13" s="108">
        <f t="shared" si="2"/>
        <v>56.079673781439666</v>
      </c>
    </row>
    <row r="14" spans="1:13" ht="31.5" x14ac:dyDescent="0.25">
      <c r="A14" s="30"/>
      <c r="B14" s="74"/>
      <c r="C14" s="62"/>
      <c r="D14" s="62">
        <v>632</v>
      </c>
      <c r="E14" s="62"/>
      <c r="F14" s="63" t="s">
        <v>54</v>
      </c>
      <c r="G14" s="64">
        <f>SUM(G15:G17)</f>
        <v>18821.14</v>
      </c>
      <c r="H14" s="64">
        <f>SUM(H15:H16)</f>
        <v>20000</v>
      </c>
      <c r="I14" s="64">
        <f t="shared" ref="I14:K14" si="4">SUM(I15:I16)</f>
        <v>20000</v>
      </c>
      <c r="J14" s="64">
        <f t="shared" si="4"/>
        <v>20000</v>
      </c>
      <c r="K14" s="64">
        <f t="shared" si="4"/>
        <v>12203.83</v>
      </c>
      <c r="L14" s="109">
        <f t="shared" si="1"/>
        <v>64.841077639292848</v>
      </c>
      <c r="M14" s="110">
        <f t="shared" si="2"/>
        <v>61.019149999999996</v>
      </c>
    </row>
    <row r="15" spans="1:13" ht="15.75" x14ac:dyDescent="0.25">
      <c r="A15" s="30"/>
      <c r="B15" s="75"/>
      <c r="C15" s="38"/>
      <c r="D15" s="38"/>
      <c r="E15" s="38">
        <v>6321</v>
      </c>
      <c r="F15" s="33" t="s">
        <v>55</v>
      </c>
      <c r="G15" s="165">
        <v>16223.53</v>
      </c>
      <c r="H15" s="165">
        <v>10000</v>
      </c>
      <c r="I15" s="165">
        <v>10000</v>
      </c>
      <c r="J15" s="165">
        <v>10000</v>
      </c>
      <c r="K15" s="196">
        <v>6101.92</v>
      </c>
      <c r="L15" s="199">
        <f t="shared" si="1"/>
        <v>37.611543233809165</v>
      </c>
      <c r="M15" s="200">
        <f t="shared" si="2"/>
        <v>61.019199999999998</v>
      </c>
    </row>
    <row r="16" spans="1:13" ht="15.75" x14ac:dyDescent="0.25">
      <c r="A16" s="30"/>
      <c r="B16" s="75"/>
      <c r="C16" s="38"/>
      <c r="D16" s="38"/>
      <c r="E16" s="38">
        <v>6322</v>
      </c>
      <c r="F16" s="33" t="s">
        <v>56</v>
      </c>
      <c r="G16" s="165">
        <v>0</v>
      </c>
      <c r="H16" s="165">
        <v>10000</v>
      </c>
      <c r="I16" s="165">
        <v>10000</v>
      </c>
      <c r="J16" s="165">
        <v>10000</v>
      </c>
      <c r="K16" s="196">
        <v>6101.91</v>
      </c>
      <c r="L16" s="199">
        <v>0</v>
      </c>
      <c r="M16" s="200">
        <f t="shared" si="2"/>
        <v>61.019100000000002</v>
      </c>
    </row>
    <row r="17" spans="1:13" ht="15.75" x14ac:dyDescent="0.25">
      <c r="A17" s="30"/>
      <c r="B17" s="75"/>
      <c r="C17" s="38"/>
      <c r="D17" s="38"/>
      <c r="E17" s="38">
        <v>6323</v>
      </c>
      <c r="F17" s="33" t="s">
        <v>190</v>
      </c>
      <c r="G17" s="165">
        <v>2597.61</v>
      </c>
      <c r="H17" s="165">
        <v>0</v>
      </c>
      <c r="I17" s="165">
        <v>0</v>
      </c>
      <c r="J17" s="165">
        <v>0</v>
      </c>
      <c r="K17" s="196">
        <v>0</v>
      </c>
      <c r="L17" s="199">
        <f t="shared" si="1"/>
        <v>0</v>
      </c>
      <c r="M17" s="200">
        <v>0</v>
      </c>
    </row>
    <row r="18" spans="1:13" ht="15.75" x14ac:dyDescent="0.25">
      <c r="A18" s="30"/>
      <c r="B18" s="74"/>
      <c r="C18" s="62"/>
      <c r="D18" s="62">
        <v>634</v>
      </c>
      <c r="E18" s="62"/>
      <c r="F18" s="89" t="s">
        <v>206</v>
      </c>
      <c r="G18" s="64">
        <f>SUM(G19,G20)</f>
        <v>6594.27</v>
      </c>
      <c r="H18" s="64">
        <f t="shared" ref="H18:K18" si="5">SUM(H19,H20)</f>
        <v>0</v>
      </c>
      <c r="I18" s="64">
        <f t="shared" si="5"/>
        <v>36495</v>
      </c>
      <c r="J18" s="64">
        <f t="shared" si="5"/>
        <v>36495</v>
      </c>
      <c r="K18" s="64">
        <f t="shared" si="5"/>
        <v>8000</v>
      </c>
      <c r="L18" s="109">
        <f t="shared" si="1"/>
        <v>121.31744681367307</v>
      </c>
      <c r="M18" s="110">
        <f t="shared" si="2"/>
        <v>21.920811070009592</v>
      </c>
    </row>
    <row r="19" spans="1:13" ht="15.75" x14ac:dyDescent="0.25">
      <c r="A19" s="30"/>
      <c r="B19" s="75"/>
      <c r="C19" s="38"/>
      <c r="D19" s="38"/>
      <c r="E19" s="38">
        <v>6341</v>
      </c>
      <c r="F19" s="33" t="s">
        <v>207</v>
      </c>
      <c r="G19" s="165">
        <v>6594.27</v>
      </c>
      <c r="H19" s="165"/>
      <c r="I19" s="165">
        <v>0</v>
      </c>
      <c r="J19" s="165">
        <v>0</v>
      </c>
      <c r="K19" s="196">
        <v>0</v>
      </c>
      <c r="L19" s="199">
        <f t="shared" si="1"/>
        <v>0</v>
      </c>
      <c r="M19" s="200">
        <v>0</v>
      </c>
    </row>
    <row r="20" spans="1:13" ht="15.75" x14ac:dyDescent="0.25">
      <c r="A20" s="30"/>
      <c r="B20" s="75"/>
      <c r="C20" s="38"/>
      <c r="D20" s="38"/>
      <c r="E20" s="38">
        <v>6342</v>
      </c>
      <c r="F20" s="33" t="s">
        <v>208</v>
      </c>
      <c r="G20" s="165">
        <v>0</v>
      </c>
      <c r="H20" s="165"/>
      <c r="I20" s="165">
        <v>36495</v>
      </c>
      <c r="J20" s="165">
        <v>36495</v>
      </c>
      <c r="K20" s="196">
        <v>8000</v>
      </c>
      <c r="L20" s="199">
        <v>0</v>
      </c>
      <c r="M20" s="200">
        <f t="shared" si="2"/>
        <v>21.920811070009592</v>
      </c>
    </row>
    <row r="21" spans="1:13" ht="31.5" x14ac:dyDescent="0.25">
      <c r="A21" s="30"/>
      <c r="B21" s="74"/>
      <c r="C21" s="62"/>
      <c r="D21" s="62">
        <v>636</v>
      </c>
      <c r="E21" s="62"/>
      <c r="F21" s="63" t="s">
        <v>57</v>
      </c>
      <c r="G21" s="64">
        <f>SUM(G22)</f>
        <v>17320.330000000002</v>
      </c>
      <c r="H21" s="64">
        <f>SUM(H22)</f>
        <v>25544</v>
      </c>
      <c r="I21" s="64">
        <f t="shared" ref="I21:K21" si="6">SUM(I22)</f>
        <v>25544</v>
      </c>
      <c r="J21" s="64">
        <f t="shared" si="6"/>
        <v>25544</v>
      </c>
      <c r="K21" s="64">
        <f t="shared" si="6"/>
        <v>17971</v>
      </c>
      <c r="L21" s="109">
        <f t="shared" si="1"/>
        <v>103.75668361976935</v>
      </c>
      <c r="M21" s="110">
        <f t="shared" si="2"/>
        <v>70.353116191669272</v>
      </c>
    </row>
    <row r="22" spans="1:13" ht="31.5" x14ac:dyDescent="0.25">
      <c r="A22" s="30"/>
      <c r="B22" s="75"/>
      <c r="C22" s="38"/>
      <c r="D22" s="38"/>
      <c r="E22" s="38">
        <v>6361</v>
      </c>
      <c r="F22" s="34" t="s">
        <v>58</v>
      </c>
      <c r="G22" s="165">
        <v>17320.330000000002</v>
      </c>
      <c r="H22" s="165">
        <v>25544</v>
      </c>
      <c r="I22" s="165">
        <v>25544</v>
      </c>
      <c r="J22" s="165">
        <v>25544</v>
      </c>
      <c r="K22" s="196">
        <v>17971</v>
      </c>
      <c r="L22" s="199">
        <f t="shared" si="1"/>
        <v>103.75668361976935</v>
      </c>
      <c r="M22" s="200">
        <f t="shared" si="2"/>
        <v>70.353116191669272</v>
      </c>
    </row>
    <row r="23" spans="1:13" ht="31.5" x14ac:dyDescent="0.25">
      <c r="A23" s="30"/>
      <c r="B23" s="74"/>
      <c r="C23" s="62"/>
      <c r="D23" s="62">
        <v>639</v>
      </c>
      <c r="E23" s="62"/>
      <c r="F23" s="63" t="s">
        <v>59</v>
      </c>
      <c r="G23" s="64">
        <f>SUM(G24:G25)</f>
        <v>0</v>
      </c>
      <c r="H23" s="64">
        <f>SUM(H24:H25)</f>
        <v>80414</v>
      </c>
      <c r="I23" s="64">
        <f t="shared" ref="I23:K23" si="7">SUM(I24:I25)</f>
        <v>49284</v>
      </c>
      <c r="J23" s="64">
        <f t="shared" si="7"/>
        <v>49284</v>
      </c>
      <c r="K23" s="64">
        <f t="shared" si="7"/>
        <v>35470.68</v>
      </c>
      <c r="L23" s="109">
        <v>0</v>
      </c>
      <c r="M23" s="110">
        <f t="shared" si="2"/>
        <v>71.971999026053084</v>
      </c>
    </row>
    <row r="24" spans="1:13" ht="31.5" x14ac:dyDescent="0.25">
      <c r="A24" s="30"/>
      <c r="B24" s="75"/>
      <c r="C24" s="38"/>
      <c r="D24" s="38"/>
      <c r="E24" s="38">
        <v>6391</v>
      </c>
      <c r="F24" s="34" t="s">
        <v>60</v>
      </c>
      <c r="G24" s="165">
        <v>0</v>
      </c>
      <c r="H24" s="165">
        <v>39036</v>
      </c>
      <c r="I24" s="165">
        <v>28899</v>
      </c>
      <c r="J24" s="165">
        <v>28899</v>
      </c>
      <c r="K24" s="196">
        <v>7068</v>
      </c>
      <c r="L24" s="199">
        <v>0</v>
      </c>
      <c r="M24" s="200">
        <f t="shared" si="2"/>
        <v>24.45759368836292</v>
      </c>
    </row>
    <row r="25" spans="1:13" ht="31.5" x14ac:dyDescent="0.25">
      <c r="A25" s="30"/>
      <c r="B25" s="75"/>
      <c r="C25" s="38"/>
      <c r="D25" s="38"/>
      <c r="E25" s="38">
        <v>6392</v>
      </c>
      <c r="F25" s="34" t="s">
        <v>61</v>
      </c>
      <c r="G25" s="165">
        <v>0</v>
      </c>
      <c r="H25" s="165">
        <v>41378</v>
      </c>
      <c r="I25" s="165">
        <v>20385</v>
      </c>
      <c r="J25" s="165">
        <v>20385</v>
      </c>
      <c r="K25" s="196">
        <v>28402.68</v>
      </c>
      <c r="L25" s="199">
        <v>0</v>
      </c>
      <c r="M25" s="200">
        <f t="shared" si="2"/>
        <v>139.33127299484914</v>
      </c>
    </row>
    <row r="26" spans="1:13" ht="15.75" x14ac:dyDescent="0.25">
      <c r="A26" s="30"/>
      <c r="B26" s="76"/>
      <c r="C26" s="65" t="s">
        <v>62</v>
      </c>
      <c r="D26" s="65"/>
      <c r="E26" s="65"/>
      <c r="F26" s="66" t="s">
        <v>63</v>
      </c>
      <c r="G26" s="61">
        <f>SUM(G27)</f>
        <v>1.05</v>
      </c>
      <c r="H26" s="61">
        <f>SUM(H27)</f>
        <v>7</v>
      </c>
      <c r="I26" s="61">
        <f t="shared" ref="I26:K26" si="8">SUM(I27)</f>
        <v>50</v>
      </c>
      <c r="J26" s="61">
        <f t="shared" si="8"/>
        <v>50</v>
      </c>
      <c r="K26" s="61">
        <f t="shared" si="8"/>
        <v>64.64</v>
      </c>
      <c r="L26" s="107">
        <f t="shared" si="1"/>
        <v>6156.1904761904752</v>
      </c>
      <c r="M26" s="108">
        <f t="shared" si="2"/>
        <v>129.28</v>
      </c>
    </row>
    <row r="27" spans="1:13" ht="15.75" x14ac:dyDescent="0.25">
      <c r="A27" s="30"/>
      <c r="B27" s="74"/>
      <c r="C27" s="62"/>
      <c r="D27" s="62" t="s">
        <v>64</v>
      </c>
      <c r="E27" s="62"/>
      <c r="F27" s="63" t="s">
        <v>65</v>
      </c>
      <c r="G27" s="64">
        <f>SUM(G28)</f>
        <v>1.05</v>
      </c>
      <c r="H27" s="64">
        <f>SUM(H28)</f>
        <v>7</v>
      </c>
      <c r="I27" s="64">
        <f t="shared" ref="I27:K27" si="9">SUM(I28)</f>
        <v>50</v>
      </c>
      <c r="J27" s="64">
        <f t="shared" si="9"/>
        <v>50</v>
      </c>
      <c r="K27" s="64">
        <f t="shared" si="9"/>
        <v>64.64</v>
      </c>
      <c r="L27" s="109">
        <f t="shared" si="1"/>
        <v>6156.1904761904752</v>
      </c>
      <c r="M27" s="110">
        <f t="shared" si="2"/>
        <v>129.28</v>
      </c>
    </row>
    <row r="28" spans="1:13" ht="31.5" x14ac:dyDescent="0.25">
      <c r="A28" s="30"/>
      <c r="B28" s="75"/>
      <c r="C28" s="38"/>
      <c r="D28" s="38"/>
      <c r="E28" s="38" t="s">
        <v>66</v>
      </c>
      <c r="F28" s="34" t="s">
        <v>67</v>
      </c>
      <c r="G28" s="165">
        <v>1.05</v>
      </c>
      <c r="H28" s="165">
        <v>7</v>
      </c>
      <c r="I28" s="165">
        <v>50</v>
      </c>
      <c r="J28" s="165">
        <v>50</v>
      </c>
      <c r="K28" s="196">
        <v>64.64</v>
      </c>
      <c r="L28" s="199">
        <f t="shared" si="1"/>
        <v>6156.1904761904752</v>
      </c>
      <c r="M28" s="200">
        <f t="shared" si="2"/>
        <v>129.28</v>
      </c>
    </row>
    <row r="29" spans="1:13" ht="47.25" x14ac:dyDescent="0.25">
      <c r="A29" s="30"/>
      <c r="B29" s="76"/>
      <c r="C29" s="65">
        <v>65</v>
      </c>
      <c r="D29" s="65"/>
      <c r="E29" s="65"/>
      <c r="F29" s="66" t="s">
        <v>68</v>
      </c>
      <c r="G29" s="61">
        <f>SUM(G30)</f>
        <v>28456.59</v>
      </c>
      <c r="H29" s="61">
        <f>SUM(H30)</f>
        <v>31233</v>
      </c>
      <c r="I29" s="61">
        <f t="shared" ref="I29:K30" si="10">SUM(I30)</f>
        <v>34233</v>
      </c>
      <c r="J29" s="61">
        <f t="shared" si="10"/>
        <v>34233</v>
      </c>
      <c r="K29" s="61">
        <f t="shared" si="10"/>
        <v>29496.27</v>
      </c>
      <c r="L29" s="107">
        <f t="shared" si="1"/>
        <v>103.65356495630714</v>
      </c>
      <c r="M29" s="108">
        <f t="shared" si="2"/>
        <v>86.163263517658407</v>
      </c>
    </row>
    <row r="30" spans="1:13" ht="15.75" x14ac:dyDescent="0.25">
      <c r="A30" s="30"/>
      <c r="B30" s="74"/>
      <c r="C30" s="62"/>
      <c r="D30" s="62">
        <v>652</v>
      </c>
      <c r="E30" s="62"/>
      <c r="F30" s="63" t="s">
        <v>69</v>
      </c>
      <c r="G30" s="64">
        <f>SUM(G31)</f>
        <v>28456.59</v>
      </c>
      <c r="H30" s="64">
        <f>SUM(H31)</f>
        <v>31233</v>
      </c>
      <c r="I30" s="64">
        <f t="shared" si="10"/>
        <v>34233</v>
      </c>
      <c r="J30" s="64">
        <f t="shared" si="10"/>
        <v>34233</v>
      </c>
      <c r="K30" s="64">
        <f t="shared" si="10"/>
        <v>29496.27</v>
      </c>
      <c r="L30" s="109">
        <f t="shared" si="1"/>
        <v>103.65356495630714</v>
      </c>
      <c r="M30" s="110">
        <f t="shared" si="2"/>
        <v>86.163263517658407</v>
      </c>
    </row>
    <row r="31" spans="1:13" ht="15.75" x14ac:dyDescent="0.25">
      <c r="A31" s="30"/>
      <c r="B31" s="75"/>
      <c r="C31" s="38"/>
      <c r="D31" s="38"/>
      <c r="E31" s="38">
        <v>6526</v>
      </c>
      <c r="F31" s="34" t="s">
        <v>70</v>
      </c>
      <c r="G31" s="292">
        <v>28456.59</v>
      </c>
      <c r="H31" s="165">
        <v>31233</v>
      </c>
      <c r="I31" s="165">
        <v>34233</v>
      </c>
      <c r="J31" s="165">
        <v>34233</v>
      </c>
      <c r="K31" s="196">
        <v>29496.27</v>
      </c>
      <c r="L31" s="199">
        <f t="shared" si="1"/>
        <v>103.65356495630714</v>
      </c>
      <c r="M31" s="200">
        <f t="shared" si="2"/>
        <v>86.163263517658407</v>
      </c>
    </row>
    <row r="32" spans="1:13" ht="47.25" x14ac:dyDescent="0.25">
      <c r="A32" s="30"/>
      <c r="B32" s="76"/>
      <c r="C32" s="65">
        <v>66</v>
      </c>
      <c r="D32" s="65"/>
      <c r="E32" s="65"/>
      <c r="F32" s="66" t="s">
        <v>71</v>
      </c>
      <c r="G32" s="61">
        <f>SUM(G33,G36)</f>
        <v>117140.28</v>
      </c>
      <c r="H32" s="61">
        <f>SUM(H33,H36)</f>
        <v>82801</v>
      </c>
      <c r="I32" s="61">
        <f t="shared" ref="I32:K32" si="11">SUM(I33,I36)</f>
        <v>115000</v>
      </c>
      <c r="J32" s="61">
        <f t="shared" si="11"/>
        <v>115000</v>
      </c>
      <c r="K32" s="61">
        <f t="shared" si="11"/>
        <v>133029.03</v>
      </c>
      <c r="L32" s="107">
        <f t="shared" si="1"/>
        <v>113.56386547821124</v>
      </c>
      <c r="M32" s="108">
        <f t="shared" si="2"/>
        <v>115.67741739130435</v>
      </c>
    </row>
    <row r="33" spans="1:13" ht="31.5" x14ac:dyDescent="0.25">
      <c r="A33" s="30"/>
      <c r="B33" s="74"/>
      <c r="C33" s="62"/>
      <c r="D33" s="62">
        <v>661</v>
      </c>
      <c r="E33" s="62"/>
      <c r="F33" s="63" t="s">
        <v>25</v>
      </c>
      <c r="G33" s="64">
        <f>SUM(G34:G35)</f>
        <v>108179.5</v>
      </c>
      <c r="H33" s="64">
        <f>SUM(H34,H35)</f>
        <v>78116</v>
      </c>
      <c r="I33" s="64">
        <f t="shared" ref="I33:K33" si="12">SUM(I34,I35)</f>
        <v>105000</v>
      </c>
      <c r="J33" s="64">
        <f t="shared" si="12"/>
        <v>105000</v>
      </c>
      <c r="K33" s="64">
        <f t="shared" si="12"/>
        <v>125218.34999999999</v>
      </c>
      <c r="L33" s="109">
        <f t="shared" si="1"/>
        <v>115.75053499045566</v>
      </c>
      <c r="M33" s="110">
        <f t="shared" si="2"/>
        <v>119.25557142857141</v>
      </c>
    </row>
    <row r="34" spans="1:13" ht="15.75" x14ac:dyDescent="0.25">
      <c r="A34" s="30"/>
      <c r="B34" s="75"/>
      <c r="C34" s="38"/>
      <c r="D34" s="38"/>
      <c r="E34" s="38">
        <v>6614</v>
      </c>
      <c r="F34" s="34" t="s">
        <v>26</v>
      </c>
      <c r="G34" s="292">
        <v>57869.34</v>
      </c>
      <c r="H34" s="165">
        <v>40000</v>
      </c>
      <c r="I34" s="165">
        <v>60000</v>
      </c>
      <c r="J34" s="165">
        <v>60000</v>
      </c>
      <c r="K34" s="196">
        <v>72121.289999999994</v>
      </c>
      <c r="L34" s="199">
        <f t="shared" si="1"/>
        <v>124.62780809319753</v>
      </c>
      <c r="M34" s="200">
        <f t="shared" si="2"/>
        <v>120.20214999999999</v>
      </c>
    </row>
    <row r="35" spans="1:13" ht="15.75" x14ac:dyDescent="0.25">
      <c r="A35" s="30"/>
      <c r="B35" s="75"/>
      <c r="C35" s="38"/>
      <c r="D35" s="38"/>
      <c r="E35" s="38">
        <v>6615</v>
      </c>
      <c r="F35" s="34" t="s">
        <v>72</v>
      </c>
      <c r="G35" s="292">
        <v>50310.16</v>
      </c>
      <c r="H35" s="165">
        <v>38116</v>
      </c>
      <c r="I35" s="165">
        <v>45000</v>
      </c>
      <c r="J35" s="165">
        <v>45000</v>
      </c>
      <c r="K35" s="196">
        <v>53097.06</v>
      </c>
      <c r="L35" s="199">
        <f t="shared" si="1"/>
        <v>105.53943775968908</v>
      </c>
      <c r="M35" s="200">
        <f t="shared" si="2"/>
        <v>117.99346666666666</v>
      </c>
    </row>
    <row r="36" spans="1:13" ht="47.25" x14ac:dyDescent="0.25">
      <c r="A36" s="30"/>
      <c r="B36" s="74"/>
      <c r="C36" s="62"/>
      <c r="D36" s="62">
        <v>663</v>
      </c>
      <c r="E36" s="62"/>
      <c r="F36" s="63" t="s">
        <v>73</v>
      </c>
      <c r="G36" s="64">
        <f>SUM(G37)</f>
        <v>8960.7800000000007</v>
      </c>
      <c r="H36" s="64">
        <f>SUM(H37)</f>
        <v>4685</v>
      </c>
      <c r="I36" s="64">
        <f t="shared" ref="I36:K36" si="13">SUM(I37)</f>
        <v>10000</v>
      </c>
      <c r="J36" s="64">
        <f t="shared" si="13"/>
        <v>10000</v>
      </c>
      <c r="K36" s="64">
        <f t="shared" si="13"/>
        <v>7810.68</v>
      </c>
      <c r="L36" s="109">
        <f t="shared" si="1"/>
        <v>87.165179816935577</v>
      </c>
      <c r="M36" s="110">
        <f t="shared" si="2"/>
        <v>78.106799999999993</v>
      </c>
    </row>
    <row r="37" spans="1:13" ht="15.75" x14ac:dyDescent="0.25">
      <c r="A37" s="30"/>
      <c r="B37" s="75"/>
      <c r="C37" s="38"/>
      <c r="D37" s="38"/>
      <c r="E37" s="38">
        <v>6631</v>
      </c>
      <c r="F37" s="34" t="s">
        <v>74</v>
      </c>
      <c r="G37" s="165">
        <v>8960.7800000000007</v>
      </c>
      <c r="H37" s="165">
        <v>4685</v>
      </c>
      <c r="I37" s="165">
        <v>10000</v>
      </c>
      <c r="J37" s="165">
        <v>10000</v>
      </c>
      <c r="K37" s="196">
        <v>7810.68</v>
      </c>
      <c r="L37" s="199">
        <f t="shared" si="1"/>
        <v>87.165179816935577</v>
      </c>
      <c r="M37" s="200">
        <f t="shared" si="2"/>
        <v>78.106799999999993</v>
      </c>
    </row>
    <row r="38" spans="1:13" ht="31.5" x14ac:dyDescent="0.25">
      <c r="A38" s="30"/>
      <c r="B38" s="76"/>
      <c r="C38" s="65">
        <v>67</v>
      </c>
      <c r="D38" s="65"/>
      <c r="E38" s="65"/>
      <c r="F38" s="66" t="s">
        <v>75</v>
      </c>
      <c r="G38" s="61">
        <f>SUM(G39)</f>
        <v>496202.7</v>
      </c>
      <c r="H38" s="61">
        <f>SUM(H39)</f>
        <v>599682</v>
      </c>
      <c r="I38" s="61">
        <f t="shared" ref="I38:K38" si="14">SUM(I39)</f>
        <v>599682</v>
      </c>
      <c r="J38" s="61">
        <f t="shared" si="14"/>
        <v>599682</v>
      </c>
      <c r="K38" s="61">
        <f t="shared" si="14"/>
        <v>595871.34</v>
      </c>
      <c r="L38" s="109">
        <f t="shared" si="1"/>
        <v>120.08627522583009</v>
      </c>
      <c r="M38" s="110">
        <f t="shared" si="2"/>
        <v>99.364553213202981</v>
      </c>
    </row>
    <row r="39" spans="1:13" ht="47.25" x14ac:dyDescent="0.25">
      <c r="A39" s="30"/>
      <c r="B39" s="74"/>
      <c r="C39" s="62"/>
      <c r="D39" s="62">
        <v>671</v>
      </c>
      <c r="E39" s="62"/>
      <c r="F39" s="63" t="s">
        <v>76</v>
      </c>
      <c r="G39" s="64">
        <f>SUM(G40:G41)</f>
        <v>496202.7</v>
      </c>
      <c r="H39" s="64">
        <f>SUM(H40,H41)</f>
        <v>599682</v>
      </c>
      <c r="I39" s="64">
        <f t="shared" ref="I39:K39" si="15">SUM(I40,I41)</f>
        <v>599682</v>
      </c>
      <c r="J39" s="64">
        <f t="shared" si="15"/>
        <v>599682</v>
      </c>
      <c r="K39" s="64">
        <f t="shared" si="15"/>
        <v>595871.34</v>
      </c>
      <c r="L39" s="109">
        <f t="shared" si="1"/>
        <v>120.08627522583009</v>
      </c>
      <c r="M39" s="110">
        <f t="shared" si="2"/>
        <v>99.364553213202981</v>
      </c>
    </row>
    <row r="40" spans="1:13" ht="31.5" x14ac:dyDescent="0.25">
      <c r="A40" s="30"/>
      <c r="B40" s="75"/>
      <c r="C40" s="38"/>
      <c r="D40" s="38"/>
      <c r="E40" s="38">
        <v>6711</v>
      </c>
      <c r="F40" s="34" t="s">
        <v>77</v>
      </c>
      <c r="G40" s="165">
        <v>473956.5</v>
      </c>
      <c r="H40" s="165">
        <v>580968</v>
      </c>
      <c r="I40" s="165">
        <v>581817</v>
      </c>
      <c r="J40" s="165">
        <v>581817</v>
      </c>
      <c r="K40" s="196">
        <v>578006.34</v>
      </c>
      <c r="L40" s="199">
        <f t="shared" si="1"/>
        <v>121.95345775403439</v>
      </c>
      <c r="M40" s="200">
        <f t="shared" si="2"/>
        <v>99.345041482115505</v>
      </c>
    </row>
    <row r="41" spans="1:13" ht="31.5" x14ac:dyDescent="0.25">
      <c r="A41" s="30"/>
      <c r="B41" s="75"/>
      <c r="C41" s="38"/>
      <c r="D41" s="38"/>
      <c r="E41" s="38">
        <v>6712</v>
      </c>
      <c r="F41" s="34" t="s">
        <v>78</v>
      </c>
      <c r="G41" s="165">
        <v>22246.2</v>
      </c>
      <c r="H41" s="165">
        <v>18714</v>
      </c>
      <c r="I41" s="165">
        <v>17865</v>
      </c>
      <c r="J41" s="165">
        <v>17865</v>
      </c>
      <c r="K41" s="196">
        <v>17865</v>
      </c>
      <c r="L41" s="199">
        <f t="shared" si="1"/>
        <v>80.305849987863098</v>
      </c>
      <c r="M41" s="200">
        <f t="shared" si="2"/>
        <v>100</v>
      </c>
    </row>
    <row r="42" spans="1:13" ht="15.75" x14ac:dyDescent="0.25">
      <c r="A42" s="30"/>
      <c r="B42" s="76"/>
      <c r="C42" s="65">
        <v>68</v>
      </c>
      <c r="D42" s="65"/>
      <c r="E42" s="65"/>
      <c r="F42" s="60" t="s">
        <v>79</v>
      </c>
      <c r="G42" s="61">
        <f>SUM(G43)</f>
        <v>0</v>
      </c>
      <c r="H42" s="61">
        <f>SUM(H43)</f>
        <v>5000</v>
      </c>
      <c r="I42" s="61">
        <f t="shared" ref="I42:K42" si="16">SUM(I43)</f>
        <v>4000</v>
      </c>
      <c r="J42" s="61">
        <f t="shared" si="16"/>
        <v>4000</v>
      </c>
      <c r="K42" s="61">
        <f t="shared" si="16"/>
        <v>0</v>
      </c>
      <c r="L42" s="107">
        <v>0</v>
      </c>
      <c r="M42" s="108">
        <f t="shared" si="2"/>
        <v>0</v>
      </c>
    </row>
    <row r="43" spans="1:13" ht="15.75" x14ac:dyDescent="0.25">
      <c r="A43" s="30"/>
      <c r="B43" s="74"/>
      <c r="C43" s="62"/>
      <c r="D43" s="62">
        <v>683</v>
      </c>
      <c r="E43" s="62"/>
      <c r="F43" s="67" t="s">
        <v>80</v>
      </c>
      <c r="G43" s="64">
        <f>SUM(G44)</f>
        <v>0</v>
      </c>
      <c r="H43" s="64">
        <f>SUM(H44)</f>
        <v>5000</v>
      </c>
      <c r="I43" s="64">
        <f t="shared" ref="I43:K43" si="17">SUM(I44)</f>
        <v>4000</v>
      </c>
      <c r="J43" s="64">
        <f t="shared" si="17"/>
        <v>4000</v>
      </c>
      <c r="K43" s="64">
        <f t="shared" si="17"/>
        <v>0</v>
      </c>
      <c r="L43" s="109">
        <v>0</v>
      </c>
      <c r="M43" s="110">
        <f t="shared" si="2"/>
        <v>0</v>
      </c>
    </row>
    <row r="44" spans="1:13" ht="16.5" thickBot="1" x14ac:dyDescent="0.3">
      <c r="A44" s="30"/>
      <c r="B44" s="185"/>
      <c r="C44" s="186"/>
      <c r="D44" s="187"/>
      <c r="E44" s="187">
        <v>6831</v>
      </c>
      <c r="F44" s="188" t="s">
        <v>80</v>
      </c>
      <c r="G44" s="189">
        <v>0</v>
      </c>
      <c r="H44" s="189">
        <v>5000</v>
      </c>
      <c r="I44" s="189">
        <v>4000</v>
      </c>
      <c r="J44" s="189">
        <v>4000</v>
      </c>
      <c r="K44" s="197">
        <v>0</v>
      </c>
      <c r="L44" s="201">
        <v>0</v>
      </c>
      <c r="M44" s="202">
        <f t="shared" si="2"/>
        <v>0</v>
      </c>
    </row>
    <row r="45" spans="1:13" ht="15.75" x14ac:dyDescent="0.25">
      <c r="A45" s="30"/>
      <c r="B45" s="35"/>
      <c r="C45" s="35"/>
      <c r="D45" s="35"/>
      <c r="E45" s="35"/>
      <c r="F45" s="35"/>
      <c r="G45" s="30"/>
      <c r="H45" s="30"/>
      <c r="I45" s="30"/>
      <c r="J45" s="30"/>
      <c r="K45" s="30"/>
      <c r="L45" s="30"/>
      <c r="M45" s="30"/>
    </row>
    <row r="46" spans="1:13" ht="16.5" thickBot="1" x14ac:dyDescent="0.3">
      <c r="A46" s="30"/>
      <c r="B46" s="36"/>
      <c r="C46" s="36"/>
      <c r="D46" s="36"/>
      <c r="E46" s="36"/>
      <c r="F46" s="36"/>
      <c r="G46" s="14"/>
      <c r="H46" s="14"/>
      <c r="I46" s="14"/>
      <c r="J46" s="14"/>
      <c r="K46" s="31"/>
      <c r="L46" s="31"/>
      <c r="M46" s="31"/>
    </row>
    <row r="47" spans="1:13" ht="54" customHeight="1" x14ac:dyDescent="0.25">
      <c r="A47" s="30"/>
      <c r="B47" s="242" t="s">
        <v>8</v>
      </c>
      <c r="C47" s="243"/>
      <c r="D47" s="243"/>
      <c r="E47" s="243"/>
      <c r="F47" s="244"/>
      <c r="G47" s="69" t="s">
        <v>202</v>
      </c>
      <c r="H47" s="69" t="s">
        <v>48</v>
      </c>
      <c r="I47" s="69" t="s">
        <v>53</v>
      </c>
      <c r="J47" s="69" t="s">
        <v>49</v>
      </c>
      <c r="K47" s="69" t="s">
        <v>203</v>
      </c>
      <c r="L47" s="69" t="s">
        <v>18</v>
      </c>
      <c r="M47" s="70" t="s">
        <v>37</v>
      </c>
    </row>
    <row r="48" spans="1:13" ht="16.5" thickBot="1" x14ac:dyDescent="0.3">
      <c r="A48" s="30"/>
      <c r="B48" s="239">
        <v>1</v>
      </c>
      <c r="C48" s="240"/>
      <c r="D48" s="240"/>
      <c r="E48" s="240"/>
      <c r="F48" s="241"/>
      <c r="G48" s="83">
        <v>2</v>
      </c>
      <c r="H48" s="83">
        <v>3</v>
      </c>
      <c r="I48" s="83">
        <v>4</v>
      </c>
      <c r="J48" s="83">
        <v>5</v>
      </c>
      <c r="K48" s="83">
        <v>6</v>
      </c>
      <c r="L48" s="83" t="s">
        <v>50</v>
      </c>
      <c r="M48" s="84" t="s">
        <v>51</v>
      </c>
    </row>
    <row r="49" spans="1:13" ht="15.75" x14ac:dyDescent="0.25">
      <c r="A49" s="30"/>
      <c r="B49" s="79"/>
      <c r="C49" s="80"/>
      <c r="D49" s="80"/>
      <c r="E49" s="80"/>
      <c r="F49" s="81" t="s">
        <v>35</v>
      </c>
      <c r="G49" s="94">
        <f>SUM(G50,G93)</f>
        <v>635421.75999999989</v>
      </c>
      <c r="H49" s="94">
        <f t="shared" ref="H49:K49" si="18">SUM(H50,H93)</f>
        <v>844681</v>
      </c>
      <c r="I49" s="94">
        <f t="shared" si="18"/>
        <v>997767</v>
      </c>
      <c r="J49" s="94">
        <f t="shared" si="18"/>
        <v>997767</v>
      </c>
      <c r="K49" s="94">
        <f t="shared" si="18"/>
        <v>776067.55999999994</v>
      </c>
      <c r="L49" s="101">
        <f>(K49/G49)*100</f>
        <v>122.13424356131588</v>
      </c>
      <c r="M49" s="102">
        <f>(K49/J49)*100</f>
        <v>77.780439721899</v>
      </c>
    </row>
    <row r="50" spans="1:13" ht="15.75" x14ac:dyDescent="0.25">
      <c r="A50" s="30"/>
      <c r="B50" s="72">
        <v>3</v>
      </c>
      <c r="C50" s="56"/>
      <c r="D50" s="56"/>
      <c r="E50" s="56"/>
      <c r="F50" s="57" t="s">
        <v>4</v>
      </c>
      <c r="G50" s="93">
        <f>SUM(G51,G58,G87,G90)</f>
        <v>572304.6399999999</v>
      </c>
      <c r="H50" s="93">
        <f t="shared" ref="H50:K50" si="19">SUM(H51,H58,H87,H90)</f>
        <v>765797</v>
      </c>
      <c r="I50" s="93">
        <f t="shared" si="19"/>
        <v>840234</v>
      </c>
      <c r="J50" s="93">
        <f t="shared" si="19"/>
        <v>840234</v>
      </c>
      <c r="K50" s="93">
        <f t="shared" si="19"/>
        <v>689354.46</v>
      </c>
      <c r="L50" s="111">
        <f t="shared" ref="L50:L108" si="20">(K50/G50)*100</f>
        <v>120.45236257389074</v>
      </c>
      <c r="M50" s="112">
        <f t="shared" ref="M50:M106" si="21">(K50/J50)*100</f>
        <v>82.043152264726245</v>
      </c>
    </row>
    <row r="51" spans="1:13" ht="15.75" x14ac:dyDescent="0.25">
      <c r="A51" s="30"/>
      <c r="B51" s="73"/>
      <c r="C51" s="59">
        <v>31</v>
      </c>
      <c r="D51" s="59"/>
      <c r="E51" s="59"/>
      <c r="F51" s="60" t="s">
        <v>5</v>
      </c>
      <c r="G51" s="92">
        <f>SUM(G52,G54,G56)</f>
        <v>254495.9</v>
      </c>
      <c r="H51" s="92">
        <f t="shared" ref="H51:K51" si="22">SUM(H52,H54,H56)</f>
        <v>362283</v>
      </c>
      <c r="I51" s="92">
        <f t="shared" si="22"/>
        <v>345030</v>
      </c>
      <c r="J51" s="92">
        <f t="shared" si="22"/>
        <v>345030</v>
      </c>
      <c r="K51" s="92">
        <f t="shared" si="22"/>
        <v>323046.00999999995</v>
      </c>
      <c r="L51" s="113">
        <f t="shared" si="20"/>
        <v>126.93564414986645</v>
      </c>
      <c r="M51" s="114">
        <f t="shared" si="21"/>
        <v>93.628383039156006</v>
      </c>
    </row>
    <row r="52" spans="1:13" ht="15.75" x14ac:dyDescent="0.25">
      <c r="A52" s="30"/>
      <c r="B52" s="74"/>
      <c r="C52" s="62"/>
      <c r="D52" s="62">
        <v>311</v>
      </c>
      <c r="E52" s="62"/>
      <c r="F52" s="89" t="s">
        <v>27</v>
      </c>
      <c r="G52" s="91">
        <f>SUM(G53)</f>
        <v>210201.17</v>
      </c>
      <c r="H52" s="91">
        <f t="shared" ref="H52:K52" si="23">SUM(H53)</f>
        <v>299010</v>
      </c>
      <c r="I52" s="91">
        <f t="shared" si="23"/>
        <v>282000</v>
      </c>
      <c r="J52" s="91">
        <f t="shared" si="23"/>
        <v>282000</v>
      </c>
      <c r="K52" s="91">
        <f t="shared" si="23"/>
        <v>264717.43</v>
      </c>
      <c r="L52" s="115">
        <f t="shared" si="20"/>
        <v>125.93527904720987</v>
      </c>
      <c r="M52" s="116">
        <f t="shared" si="21"/>
        <v>93.871429078014174</v>
      </c>
    </row>
    <row r="53" spans="1:13" ht="15.75" x14ac:dyDescent="0.25">
      <c r="A53" s="30"/>
      <c r="B53" s="75"/>
      <c r="C53" s="38"/>
      <c r="D53" s="38"/>
      <c r="E53" s="38">
        <v>3111</v>
      </c>
      <c r="F53" s="33" t="s">
        <v>28</v>
      </c>
      <c r="G53" s="166">
        <v>210201.17</v>
      </c>
      <c r="H53" s="166">
        <v>299010</v>
      </c>
      <c r="I53" s="166">
        <v>282000</v>
      </c>
      <c r="J53" s="166">
        <v>282000</v>
      </c>
      <c r="K53" s="191">
        <v>264717.43</v>
      </c>
      <c r="L53" s="203">
        <f t="shared" si="20"/>
        <v>125.93527904720987</v>
      </c>
      <c r="M53" s="204">
        <f t="shared" si="21"/>
        <v>93.871429078014174</v>
      </c>
    </row>
    <row r="54" spans="1:13" ht="15.75" x14ac:dyDescent="0.25">
      <c r="A54" s="30"/>
      <c r="B54" s="78"/>
      <c r="C54" s="68"/>
      <c r="D54" s="62" t="s">
        <v>81</v>
      </c>
      <c r="E54" s="62"/>
      <c r="F54" s="89" t="s">
        <v>82</v>
      </c>
      <c r="G54" s="91">
        <f>SUM(G55)</f>
        <v>9611.5499999999993</v>
      </c>
      <c r="H54" s="91">
        <f t="shared" ref="H54:K54" si="24">SUM(H55)</f>
        <v>13936</v>
      </c>
      <c r="I54" s="91">
        <f t="shared" si="24"/>
        <v>16500</v>
      </c>
      <c r="J54" s="91">
        <f t="shared" si="24"/>
        <v>16500</v>
      </c>
      <c r="K54" s="91">
        <f t="shared" si="24"/>
        <v>14650.23</v>
      </c>
      <c r="L54" s="115">
        <f t="shared" si="20"/>
        <v>152.42317836353138</v>
      </c>
      <c r="M54" s="116">
        <f t="shared" si="21"/>
        <v>88.789272727272731</v>
      </c>
    </row>
    <row r="55" spans="1:13" ht="15.75" x14ac:dyDescent="0.25">
      <c r="A55" s="30"/>
      <c r="B55" s="75"/>
      <c r="C55" s="38"/>
      <c r="D55" s="38"/>
      <c r="E55" s="38">
        <v>3121</v>
      </c>
      <c r="F55" s="33" t="s">
        <v>82</v>
      </c>
      <c r="G55" s="166">
        <v>9611.5499999999993</v>
      </c>
      <c r="H55" s="166">
        <v>13936</v>
      </c>
      <c r="I55" s="166">
        <v>16500</v>
      </c>
      <c r="J55" s="166">
        <v>16500</v>
      </c>
      <c r="K55" s="191">
        <v>14650.23</v>
      </c>
      <c r="L55" s="203">
        <f t="shared" si="20"/>
        <v>152.42317836353138</v>
      </c>
      <c r="M55" s="204">
        <f t="shared" si="21"/>
        <v>88.789272727272731</v>
      </c>
    </row>
    <row r="56" spans="1:13" ht="15.75" x14ac:dyDescent="0.25">
      <c r="A56" s="30"/>
      <c r="B56" s="78"/>
      <c r="C56" s="68"/>
      <c r="D56" s="62">
        <v>313</v>
      </c>
      <c r="E56" s="62"/>
      <c r="F56" s="89" t="s">
        <v>83</v>
      </c>
      <c r="G56" s="91">
        <f>SUM(G57)</f>
        <v>34683.18</v>
      </c>
      <c r="H56" s="91">
        <f t="shared" ref="H56:K56" si="25">SUM(H57)</f>
        <v>49337</v>
      </c>
      <c r="I56" s="91">
        <f t="shared" si="25"/>
        <v>46530</v>
      </c>
      <c r="J56" s="91">
        <f t="shared" si="25"/>
        <v>46530</v>
      </c>
      <c r="K56" s="91">
        <f t="shared" si="25"/>
        <v>43678.35</v>
      </c>
      <c r="L56" s="115">
        <f t="shared" si="20"/>
        <v>125.93525161187642</v>
      </c>
      <c r="M56" s="116">
        <f t="shared" si="21"/>
        <v>93.871373307543521</v>
      </c>
    </row>
    <row r="57" spans="1:13" ht="15.75" x14ac:dyDescent="0.25">
      <c r="A57" s="30"/>
      <c r="B57" s="75"/>
      <c r="C57" s="38"/>
      <c r="D57" s="38"/>
      <c r="E57" s="38">
        <v>3132</v>
      </c>
      <c r="F57" s="33" t="s">
        <v>84</v>
      </c>
      <c r="G57" s="166">
        <v>34683.18</v>
      </c>
      <c r="H57" s="166">
        <v>49337</v>
      </c>
      <c r="I57" s="166">
        <v>46530</v>
      </c>
      <c r="J57" s="166">
        <v>46530</v>
      </c>
      <c r="K57" s="191">
        <v>43678.35</v>
      </c>
      <c r="L57" s="203">
        <f t="shared" si="20"/>
        <v>125.93525161187642</v>
      </c>
      <c r="M57" s="204">
        <f t="shared" si="21"/>
        <v>93.871373307543521</v>
      </c>
    </row>
    <row r="58" spans="1:13" ht="15.75" x14ac:dyDescent="0.25">
      <c r="A58" s="30"/>
      <c r="B58" s="77"/>
      <c r="C58" s="65">
        <v>32</v>
      </c>
      <c r="D58" s="65"/>
      <c r="E58" s="65"/>
      <c r="F58" s="87" t="s">
        <v>11</v>
      </c>
      <c r="G58" s="92">
        <f>SUM(G59,G63,G70,G80)</f>
        <v>314948.58999999997</v>
      </c>
      <c r="H58" s="92">
        <f t="shared" ref="H58:K58" si="26">SUM(H59,H63,H70,H80)</f>
        <v>400328</v>
      </c>
      <c r="I58" s="92">
        <f t="shared" si="26"/>
        <v>491942</v>
      </c>
      <c r="J58" s="92">
        <f t="shared" si="26"/>
        <v>491942</v>
      </c>
      <c r="K58" s="92">
        <f t="shared" si="26"/>
        <v>363218.92</v>
      </c>
      <c r="L58" s="113">
        <f t="shared" si="20"/>
        <v>115.32641565405962</v>
      </c>
      <c r="M58" s="114">
        <f t="shared" si="21"/>
        <v>73.833687711152933</v>
      </c>
    </row>
    <row r="59" spans="1:13" ht="15.75" x14ac:dyDescent="0.25">
      <c r="A59" s="30"/>
      <c r="B59" s="78"/>
      <c r="C59" s="68"/>
      <c r="D59" s="62">
        <v>321</v>
      </c>
      <c r="E59" s="62"/>
      <c r="F59" s="89" t="s">
        <v>29</v>
      </c>
      <c r="G59" s="91">
        <f>SUM(G60:G62)</f>
        <v>39898.789999999994</v>
      </c>
      <c r="H59" s="91">
        <f t="shared" ref="H59:K59" si="27">SUM(H60:H62)</f>
        <v>64105</v>
      </c>
      <c r="I59" s="91">
        <f t="shared" si="27"/>
        <v>45463</v>
      </c>
      <c r="J59" s="91">
        <f t="shared" si="27"/>
        <v>45463</v>
      </c>
      <c r="K59" s="91">
        <f t="shared" si="27"/>
        <v>37222.480000000003</v>
      </c>
      <c r="L59" s="115">
        <f t="shared" si="20"/>
        <v>93.292252722451011</v>
      </c>
      <c r="M59" s="116">
        <f t="shared" si="21"/>
        <v>81.874227393704786</v>
      </c>
    </row>
    <row r="60" spans="1:13" ht="15.75" x14ac:dyDescent="0.25">
      <c r="A60" s="30"/>
      <c r="B60" s="75"/>
      <c r="C60" s="38"/>
      <c r="D60" s="38"/>
      <c r="E60" s="38">
        <v>3211</v>
      </c>
      <c r="F60" s="33" t="s">
        <v>30</v>
      </c>
      <c r="G60" s="166">
        <v>7300.98</v>
      </c>
      <c r="H60" s="166">
        <v>7963</v>
      </c>
      <c r="I60" s="166">
        <v>8963</v>
      </c>
      <c r="J60" s="166">
        <v>8963</v>
      </c>
      <c r="K60" s="191">
        <v>6091.15</v>
      </c>
      <c r="L60" s="203">
        <f t="shared" si="20"/>
        <v>83.429210873060882</v>
      </c>
      <c r="M60" s="204">
        <f t="shared" si="21"/>
        <v>67.958830748633275</v>
      </c>
    </row>
    <row r="61" spans="1:13" ht="31.5" x14ac:dyDescent="0.25">
      <c r="A61" s="30"/>
      <c r="B61" s="75"/>
      <c r="C61" s="38"/>
      <c r="D61" s="38"/>
      <c r="E61" s="38">
        <v>3212</v>
      </c>
      <c r="F61" s="34" t="s">
        <v>85</v>
      </c>
      <c r="G61" s="166">
        <v>26529.279999999999</v>
      </c>
      <c r="H61" s="166">
        <v>45524</v>
      </c>
      <c r="I61" s="166">
        <v>30500</v>
      </c>
      <c r="J61" s="166">
        <v>30500</v>
      </c>
      <c r="K61" s="191">
        <v>28198.33</v>
      </c>
      <c r="L61" s="203">
        <f t="shared" si="20"/>
        <v>106.29135053797165</v>
      </c>
      <c r="M61" s="204">
        <f t="shared" si="21"/>
        <v>92.453540983606558</v>
      </c>
    </row>
    <row r="62" spans="1:13" ht="15.75" x14ac:dyDescent="0.25">
      <c r="A62" s="30"/>
      <c r="B62" s="75"/>
      <c r="C62" s="38"/>
      <c r="D62" s="38"/>
      <c r="E62" s="38">
        <v>3213</v>
      </c>
      <c r="F62" s="33" t="s">
        <v>86</v>
      </c>
      <c r="G62" s="166">
        <v>6068.53</v>
      </c>
      <c r="H62" s="166">
        <v>10618</v>
      </c>
      <c r="I62" s="166">
        <v>6000</v>
      </c>
      <c r="J62" s="166">
        <v>6000</v>
      </c>
      <c r="K62" s="191">
        <v>2933</v>
      </c>
      <c r="L62" s="203">
        <f t="shared" si="20"/>
        <v>48.331309229747568</v>
      </c>
      <c r="M62" s="204">
        <f t="shared" si="21"/>
        <v>48.883333333333333</v>
      </c>
    </row>
    <row r="63" spans="1:13" ht="15.75" x14ac:dyDescent="0.25">
      <c r="A63" s="30"/>
      <c r="B63" s="78"/>
      <c r="C63" s="68"/>
      <c r="D63" s="62">
        <v>322</v>
      </c>
      <c r="E63" s="62"/>
      <c r="F63" s="89" t="s">
        <v>87</v>
      </c>
      <c r="G63" s="91">
        <f>SUM(G64:G69)</f>
        <v>102766.52999999998</v>
      </c>
      <c r="H63" s="91">
        <f t="shared" ref="H63:K63" si="28">SUM(H64:H69)</f>
        <v>101377</v>
      </c>
      <c r="I63" s="91">
        <f t="shared" si="28"/>
        <v>128331</v>
      </c>
      <c r="J63" s="91">
        <f t="shared" si="28"/>
        <v>128331</v>
      </c>
      <c r="K63" s="91">
        <f t="shared" si="28"/>
        <v>80045.180000000008</v>
      </c>
      <c r="L63" s="115">
        <f t="shared" si="20"/>
        <v>77.890320905065124</v>
      </c>
      <c r="M63" s="116">
        <f t="shared" si="21"/>
        <v>62.374001605223995</v>
      </c>
    </row>
    <row r="64" spans="1:13" ht="15.75" x14ac:dyDescent="0.25">
      <c r="A64" s="30"/>
      <c r="B64" s="75"/>
      <c r="C64" s="38"/>
      <c r="D64" s="38"/>
      <c r="E64" s="38">
        <v>3221</v>
      </c>
      <c r="F64" s="33" t="s">
        <v>88</v>
      </c>
      <c r="G64" s="166">
        <v>12220.74</v>
      </c>
      <c r="H64" s="166">
        <v>15771</v>
      </c>
      <c r="I64" s="166">
        <v>20654</v>
      </c>
      <c r="J64" s="166">
        <v>20654</v>
      </c>
      <c r="K64" s="191">
        <v>6191.92</v>
      </c>
      <c r="L64" s="203">
        <f t="shared" si="20"/>
        <v>50.667308199012496</v>
      </c>
      <c r="M64" s="204">
        <f t="shared" si="21"/>
        <v>29.97927762176818</v>
      </c>
    </row>
    <row r="65" spans="1:13" ht="15.75" x14ac:dyDescent="0.25">
      <c r="A65" s="30"/>
      <c r="B65" s="75"/>
      <c r="C65" s="38"/>
      <c r="D65" s="38"/>
      <c r="E65" s="38">
        <v>3222</v>
      </c>
      <c r="F65" s="33" t="s">
        <v>121</v>
      </c>
      <c r="G65" s="166">
        <v>35739.949999999997</v>
      </c>
      <c r="H65" s="166">
        <v>10618</v>
      </c>
      <c r="I65" s="166">
        <v>30000</v>
      </c>
      <c r="J65" s="166">
        <v>30000</v>
      </c>
      <c r="K65" s="191">
        <v>29784.31</v>
      </c>
      <c r="L65" s="203">
        <f t="shared" si="20"/>
        <v>83.336182619169875</v>
      </c>
      <c r="M65" s="204">
        <f t="shared" si="21"/>
        <v>99.28103333333334</v>
      </c>
    </row>
    <row r="66" spans="1:13" ht="15.75" x14ac:dyDescent="0.25">
      <c r="A66" s="30"/>
      <c r="B66" s="75"/>
      <c r="C66" s="38"/>
      <c r="D66" s="38"/>
      <c r="E66" s="38">
        <v>3223</v>
      </c>
      <c r="F66" s="33" t="s">
        <v>89</v>
      </c>
      <c r="G66" s="166">
        <v>34651.879999999997</v>
      </c>
      <c r="H66" s="166">
        <v>44462</v>
      </c>
      <c r="I66" s="166">
        <v>43145</v>
      </c>
      <c r="J66" s="166">
        <v>43145</v>
      </c>
      <c r="K66" s="191">
        <v>25952.79</v>
      </c>
      <c r="L66" s="203">
        <f t="shared" si="20"/>
        <v>74.895763231316749</v>
      </c>
      <c r="M66" s="204">
        <f t="shared" si="21"/>
        <v>60.152485803685252</v>
      </c>
    </row>
    <row r="67" spans="1:13" ht="31.5" x14ac:dyDescent="0.25">
      <c r="A67" s="30"/>
      <c r="B67" s="75"/>
      <c r="C67" s="38"/>
      <c r="D67" s="38"/>
      <c r="E67" s="38">
        <v>3224</v>
      </c>
      <c r="F67" s="34" t="s">
        <v>90</v>
      </c>
      <c r="G67" s="166">
        <v>3703.39</v>
      </c>
      <c r="H67" s="166">
        <v>9954</v>
      </c>
      <c r="I67" s="166">
        <v>6991</v>
      </c>
      <c r="J67" s="166">
        <v>6991</v>
      </c>
      <c r="K67" s="191">
        <v>2635.73</v>
      </c>
      <c r="L67" s="203">
        <f t="shared" si="20"/>
        <v>71.17073816152228</v>
      </c>
      <c r="M67" s="204">
        <f t="shared" si="21"/>
        <v>37.701759404949222</v>
      </c>
    </row>
    <row r="68" spans="1:13" ht="15.75" x14ac:dyDescent="0.25">
      <c r="A68" s="30"/>
      <c r="B68" s="75"/>
      <c r="C68" s="38"/>
      <c r="D68" s="38"/>
      <c r="E68" s="38">
        <v>3225</v>
      </c>
      <c r="F68" s="33" t="s">
        <v>91</v>
      </c>
      <c r="G68" s="166">
        <v>7250.01</v>
      </c>
      <c r="H68" s="166">
        <v>10618</v>
      </c>
      <c r="I68" s="166">
        <v>4741</v>
      </c>
      <c r="J68" s="166">
        <v>4741</v>
      </c>
      <c r="K68" s="191">
        <v>1983.74</v>
      </c>
      <c r="L68" s="203">
        <f t="shared" si="20"/>
        <v>27.36189329394028</v>
      </c>
      <c r="M68" s="204">
        <f t="shared" si="21"/>
        <v>41.842227378190259</v>
      </c>
    </row>
    <row r="69" spans="1:13" ht="15.75" x14ac:dyDescent="0.25">
      <c r="A69" s="30"/>
      <c r="B69" s="75"/>
      <c r="C69" s="38"/>
      <c r="D69" s="38"/>
      <c r="E69" s="38">
        <v>3227</v>
      </c>
      <c r="F69" s="33" t="s">
        <v>92</v>
      </c>
      <c r="G69" s="166">
        <v>9200.56</v>
      </c>
      <c r="H69" s="166">
        <v>9954</v>
      </c>
      <c r="I69" s="166">
        <v>22800</v>
      </c>
      <c r="J69" s="166">
        <v>22800</v>
      </c>
      <c r="K69" s="191">
        <v>13496.69</v>
      </c>
      <c r="L69" s="203">
        <f t="shared" si="20"/>
        <v>146.69422296034156</v>
      </c>
      <c r="M69" s="204">
        <f t="shared" si="21"/>
        <v>59.196008771929833</v>
      </c>
    </row>
    <row r="70" spans="1:13" ht="15.75" x14ac:dyDescent="0.25">
      <c r="A70" s="30"/>
      <c r="B70" s="78"/>
      <c r="C70" s="68"/>
      <c r="D70" s="62">
        <v>323</v>
      </c>
      <c r="E70" s="62"/>
      <c r="F70" s="89" t="s">
        <v>93</v>
      </c>
      <c r="G70" s="91">
        <f>SUM(G71:G79)</f>
        <v>154843.13</v>
      </c>
      <c r="H70" s="91">
        <f t="shared" ref="H70:K70" si="29">SUM(H71:H79)</f>
        <v>215402</v>
      </c>
      <c r="I70" s="91">
        <f t="shared" si="29"/>
        <v>293894</v>
      </c>
      <c r="J70" s="91">
        <f t="shared" si="29"/>
        <v>293894</v>
      </c>
      <c r="K70" s="91">
        <f t="shared" si="29"/>
        <v>220968.29999999993</v>
      </c>
      <c r="L70" s="115">
        <f t="shared" si="20"/>
        <v>142.70461983040508</v>
      </c>
      <c r="M70" s="116">
        <f t="shared" si="21"/>
        <v>75.186393733795157</v>
      </c>
    </row>
    <row r="71" spans="1:13" ht="15.75" x14ac:dyDescent="0.25">
      <c r="A71" s="30"/>
      <c r="B71" s="75"/>
      <c r="C71" s="38"/>
      <c r="D71" s="38"/>
      <c r="E71" s="38">
        <v>3231</v>
      </c>
      <c r="F71" s="33" t="s">
        <v>94</v>
      </c>
      <c r="G71" s="166">
        <v>15838.7</v>
      </c>
      <c r="H71" s="166">
        <v>14241</v>
      </c>
      <c r="I71" s="166">
        <v>26443</v>
      </c>
      <c r="J71" s="166">
        <v>26443</v>
      </c>
      <c r="K71" s="191">
        <v>17967.64</v>
      </c>
      <c r="L71" s="203">
        <f t="shared" si="20"/>
        <v>113.44138092141401</v>
      </c>
      <c r="M71" s="204">
        <f t="shared" si="21"/>
        <v>67.948568619294321</v>
      </c>
    </row>
    <row r="72" spans="1:13" ht="15.75" x14ac:dyDescent="0.25">
      <c r="A72" s="30"/>
      <c r="B72" s="75"/>
      <c r="C72" s="38"/>
      <c r="D72" s="38"/>
      <c r="E72" s="38">
        <v>3232</v>
      </c>
      <c r="F72" s="33" t="s">
        <v>95</v>
      </c>
      <c r="G72" s="166">
        <v>39723.050000000003</v>
      </c>
      <c r="H72" s="166">
        <v>49544</v>
      </c>
      <c r="I72" s="166">
        <v>73500</v>
      </c>
      <c r="J72" s="166">
        <v>73500</v>
      </c>
      <c r="K72" s="191">
        <v>46050.38</v>
      </c>
      <c r="L72" s="203">
        <f t="shared" si="20"/>
        <v>115.92861071846194</v>
      </c>
      <c r="M72" s="204">
        <f t="shared" si="21"/>
        <v>62.653578231292514</v>
      </c>
    </row>
    <row r="73" spans="1:13" ht="15.75" x14ac:dyDescent="0.25">
      <c r="A73" s="30"/>
      <c r="B73" s="75"/>
      <c r="C73" s="38"/>
      <c r="D73" s="38"/>
      <c r="E73" s="38">
        <v>3233</v>
      </c>
      <c r="F73" s="33" t="s">
        <v>96</v>
      </c>
      <c r="G73" s="166">
        <v>38048.080000000002</v>
      </c>
      <c r="H73" s="166">
        <v>32448</v>
      </c>
      <c r="I73" s="166">
        <v>66873</v>
      </c>
      <c r="J73" s="166">
        <v>66873</v>
      </c>
      <c r="K73" s="191">
        <v>69297.62</v>
      </c>
      <c r="L73" s="203">
        <f t="shared" si="20"/>
        <v>182.13171334795342</v>
      </c>
      <c r="M73" s="204">
        <f t="shared" si="21"/>
        <v>103.62570843240171</v>
      </c>
    </row>
    <row r="74" spans="1:13" ht="15.75" x14ac:dyDescent="0.25">
      <c r="A74" s="30"/>
      <c r="B74" s="75"/>
      <c r="C74" s="38"/>
      <c r="D74" s="38"/>
      <c r="E74" s="38">
        <v>3234</v>
      </c>
      <c r="F74" s="33" t="s">
        <v>97</v>
      </c>
      <c r="G74" s="166">
        <v>9200.14</v>
      </c>
      <c r="H74" s="166">
        <v>9954</v>
      </c>
      <c r="I74" s="166">
        <v>16500</v>
      </c>
      <c r="J74" s="166">
        <v>16500</v>
      </c>
      <c r="K74" s="191">
        <v>14105.18</v>
      </c>
      <c r="L74" s="203">
        <f t="shared" si="20"/>
        <v>153.31484086111735</v>
      </c>
      <c r="M74" s="204">
        <f t="shared" si="21"/>
        <v>85.48593939393939</v>
      </c>
    </row>
    <row r="75" spans="1:13" ht="15.75" x14ac:dyDescent="0.25">
      <c r="A75" s="30"/>
      <c r="B75" s="75"/>
      <c r="C75" s="38"/>
      <c r="D75" s="38"/>
      <c r="E75" s="38">
        <v>3235</v>
      </c>
      <c r="F75" s="33" t="s">
        <v>98</v>
      </c>
      <c r="G75" s="166">
        <v>3185.35</v>
      </c>
      <c r="H75" s="166">
        <v>3583</v>
      </c>
      <c r="I75" s="166">
        <v>4330</v>
      </c>
      <c r="J75" s="166">
        <v>4330</v>
      </c>
      <c r="K75" s="191">
        <v>3889.49</v>
      </c>
      <c r="L75" s="203">
        <f t="shared" si="20"/>
        <v>122.10557709513867</v>
      </c>
      <c r="M75" s="204">
        <f t="shared" si="21"/>
        <v>89.826558891454951</v>
      </c>
    </row>
    <row r="76" spans="1:13" ht="15.75" x14ac:dyDescent="0.25">
      <c r="A76" s="30"/>
      <c r="B76" s="75"/>
      <c r="C76" s="38"/>
      <c r="D76" s="38"/>
      <c r="E76" s="38">
        <v>3236</v>
      </c>
      <c r="F76" s="33" t="s">
        <v>99</v>
      </c>
      <c r="G76" s="166">
        <v>464.53</v>
      </c>
      <c r="H76" s="166">
        <v>1593</v>
      </c>
      <c r="I76" s="166">
        <v>1741</v>
      </c>
      <c r="J76" s="166">
        <v>1741</v>
      </c>
      <c r="K76" s="191">
        <v>5027.28</v>
      </c>
      <c r="L76" s="203">
        <f t="shared" si="20"/>
        <v>1082.2293500957958</v>
      </c>
      <c r="M76" s="204">
        <f t="shared" si="21"/>
        <v>288.75818495117744</v>
      </c>
    </row>
    <row r="77" spans="1:13" ht="15.75" x14ac:dyDescent="0.25">
      <c r="A77" s="30"/>
      <c r="B77" s="75"/>
      <c r="C77" s="38"/>
      <c r="D77" s="38"/>
      <c r="E77" s="38">
        <v>3237</v>
      </c>
      <c r="F77" s="33" t="s">
        <v>100</v>
      </c>
      <c r="G77" s="166">
        <v>25155.279999999999</v>
      </c>
      <c r="H77" s="166">
        <v>68204</v>
      </c>
      <c r="I77" s="166">
        <v>65707</v>
      </c>
      <c r="J77" s="166">
        <v>65707</v>
      </c>
      <c r="K77" s="191">
        <v>38155.360000000001</v>
      </c>
      <c r="L77" s="203">
        <f t="shared" si="20"/>
        <v>151.6793293495441</v>
      </c>
      <c r="M77" s="204">
        <f t="shared" si="21"/>
        <v>58.068942426225526</v>
      </c>
    </row>
    <row r="78" spans="1:13" ht="15.75" x14ac:dyDescent="0.25">
      <c r="A78" s="30"/>
      <c r="B78" s="75"/>
      <c r="C78" s="38"/>
      <c r="D78" s="38"/>
      <c r="E78" s="38">
        <v>3238</v>
      </c>
      <c r="F78" s="33" t="s">
        <v>101</v>
      </c>
      <c r="G78" s="166">
        <v>9292.1200000000008</v>
      </c>
      <c r="H78" s="166">
        <v>9291</v>
      </c>
      <c r="I78" s="166">
        <v>15500</v>
      </c>
      <c r="J78" s="166">
        <v>15500</v>
      </c>
      <c r="K78" s="191">
        <v>10335.52</v>
      </c>
      <c r="L78" s="203">
        <f t="shared" si="20"/>
        <v>111.22886919239096</v>
      </c>
      <c r="M78" s="204">
        <f t="shared" si="21"/>
        <v>66.680774193548388</v>
      </c>
    </row>
    <row r="79" spans="1:13" ht="15.75" x14ac:dyDescent="0.25">
      <c r="A79" s="30"/>
      <c r="B79" s="75"/>
      <c r="C79" s="38"/>
      <c r="D79" s="38"/>
      <c r="E79" s="38">
        <v>3239</v>
      </c>
      <c r="F79" s="33" t="s">
        <v>102</v>
      </c>
      <c r="G79" s="166">
        <v>13935.88</v>
      </c>
      <c r="H79" s="166">
        <v>26544</v>
      </c>
      <c r="I79" s="166">
        <v>23300</v>
      </c>
      <c r="J79" s="166">
        <v>23300</v>
      </c>
      <c r="K79" s="191">
        <v>16139.83</v>
      </c>
      <c r="L79" s="203">
        <f t="shared" si="20"/>
        <v>115.81493239034779</v>
      </c>
      <c r="M79" s="204">
        <f t="shared" si="21"/>
        <v>69.26965665236051</v>
      </c>
    </row>
    <row r="80" spans="1:13" ht="15.75" x14ac:dyDescent="0.25">
      <c r="A80" s="30"/>
      <c r="B80" s="78"/>
      <c r="C80" s="68"/>
      <c r="D80" s="62">
        <v>329</v>
      </c>
      <c r="E80" s="62"/>
      <c r="F80" s="89" t="s">
        <v>103</v>
      </c>
      <c r="G80" s="91">
        <f>SUM(G81:G86)</f>
        <v>17440.14</v>
      </c>
      <c r="H80" s="91">
        <f t="shared" ref="H80:K80" si="30">SUM(H81:H86)</f>
        <v>19444</v>
      </c>
      <c r="I80" s="91">
        <f t="shared" si="30"/>
        <v>24254</v>
      </c>
      <c r="J80" s="91">
        <f t="shared" si="30"/>
        <v>24254</v>
      </c>
      <c r="K80" s="91">
        <f t="shared" si="30"/>
        <v>24982.960000000003</v>
      </c>
      <c r="L80" s="115">
        <f t="shared" si="20"/>
        <v>143.24976749039863</v>
      </c>
      <c r="M80" s="116">
        <f t="shared" si="21"/>
        <v>103.00552486187846</v>
      </c>
    </row>
    <row r="81" spans="1:13" ht="31.5" x14ac:dyDescent="0.25">
      <c r="A81" s="30"/>
      <c r="B81" s="75"/>
      <c r="C81" s="38"/>
      <c r="D81" s="38"/>
      <c r="E81" s="38">
        <v>3291</v>
      </c>
      <c r="F81" s="34" t="s">
        <v>104</v>
      </c>
      <c r="G81" s="166">
        <v>3583.52</v>
      </c>
      <c r="H81" s="166">
        <v>4645</v>
      </c>
      <c r="I81" s="166">
        <v>5305</v>
      </c>
      <c r="J81" s="166">
        <v>5305</v>
      </c>
      <c r="K81" s="191">
        <v>5092.5200000000004</v>
      </c>
      <c r="L81" s="203">
        <f t="shared" si="20"/>
        <v>142.10943429923651</v>
      </c>
      <c r="M81" s="204">
        <f t="shared" si="21"/>
        <v>95.994721960414708</v>
      </c>
    </row>
    <row r="82" spans="1:13" ht="15.75" x14ac:dyDescent="0.25">
      <c r="A82" s="30"/>
      <c r="B82" s="75"/>
      <c r="C82" s="38"/>
      <c r="D82" s="38"/>
      <c r="E82" s="38">
        <v>3292</v>
      </c>
      <c r="F82" s="33" t="s">
        <v>105</v>
      </c>
      <c r="G82" s="166">
        <v>5574.36</v>
      </c>
      <c r="H82" s="166">
        <v>5973</v>
      </c>
      <c r="I82" s="166">
        <v>9911</v>
      </c>
      <c r="J82" s="166">
        <v>9911</v>
      </c>
      <c r="K82" s="191">
        <v>11448.42</v>
      </c>
      <c r="L82" s="203">
        <f t="shared" si="20"/>
        <v>205.37640195466386</v>
      </c>
      <c r="M82" s="204">
        <f t="shared" si="21"/>
        <v>115.51225910604379</v>
      </c>
    </row>
    <row r="83" spans="1:13" ht="15.75" x14ac:dyDescent="0.25">
      <c r="A83" s="30"/>
      <c r="B83" s="75"/>
      <c r="C83" s="38"/>
      <c r="D83" s="38"/>
      <c r="E83" s="38">
        <v>3293</v>
      </c>
      <c r="F83" s="33" t="s">
        <v>122</v>
      </c>
      <c r="G83" s="166">
        <v>7108.99</v>
      </c>
      <c r="H83" s="166">
        <v>3982</v>
      </c>
      <c r="I83" s="166">
        <v>6700</v>
      </c>
      <c r="J83" s="166">
        <v>6700</v>
      </c>
      <c r="K83" s="191">
        <v>6899.91</v>
      </c>
      <c r="L83" s="203">
        <f t="shared" si="20"/>
        <v>97.058935235525723</v>
      </c>
      <c r="M83" s="204">
        <f t="shared" si="21"/>
        <v>102.98373134328358</v>
      </c>
    </row>
    <row r="84" spans="1:13" ht="15.75" x14ac:dyDescent="0.25">
      <c r="A84" s="30"/>
      <c r="B84" s="75"/>
      <c r="C84" s="38"/>
      <c r="D84" s="38"/>
      <c r="E84" s="38">
        <v>3294</v>
      </c>
      <c r="F84" s="33" t="s">
        <v>106</v>
      </c>
      <c r="G84" s="166">
        <v>597.25</v>
      </c>
      <c r="H84" s="166">
        <v>597</v>
      </c>
      <c r="I84" s="166">
        <v>845</v>
      </c>
      <c r="J84" s="166">
        <v>845</v>
      </c>
      <c r="K84" s="191">
        <v>844.54</v>
      </c>
      <c r="L84" s="203">
        <f t="shared" si="20"/>
        <v>141.40477187107575</v>
      </c>
      <c r="M84" s="204">
        <f t="shared" si="21"/>
        <v>99.945562130177507</v>
      </c>
    </row>
    <row r="85" spans="1:13" ht="15.75" x14ac:dyDescent="0.25">
      <c r="A85" s="30"/>
      <c r="B85" s="75"/>
      <c r="C85" s="38"/>
      <c r="D85" s="38"/>
      <c r="E85" s="38">
        <v>3295</v>
      </c>
      <c r="F85" s="33" t="s">
        <v>107</v>
      </c>
      <c r="G85" s="166">
        <v>509.66</v>
      </c>
      <c r="H85" s="166">
        <v>531</v>
      </c>
      <c r="I85" s="166">
        <v>543</v>
      </c>
      <c r="J85" s="166">
        <v>543</v>
      </c>
      <c r="K85" s="191">
        <v>576.12</v>
      </c>
      <c r="L85" s="203">
        <f t="shared" si="20"/>
        <v>113.0400659263038</v>
      </c>
      <c r="M85" s="204">
        <f t="shared" si="21"/>
        <v>106.09944751381215</v>
      </c>
    </row>
    <row r="86" spans="1:13" ht="15.75" x14ac:dyDescent="0.25">
      <c r="A86" s="30"/>
      <c r="B86" s="75"/>
      <c r="C86" s="38"/>
      <c r="D86" s="38"/>
      <c r="E86" s="38">
        <v>3299</v>
      </c>
      <c r="F86" s="33" t="s">
        <v>103</v>
      </c>
      <c r="G86" s="166">
        <v>66.36</v>
      </c>
      <c r="H86" s="166">
        <v>3716</v>
      </c>
      <c r="I86" s="166">
        <v>950</v>
      </c>
      <c r="J86" s="166">
        <v>950</v>
      </c>
      <c r="K86" s="191">
        <v>121.45</v>
      </c>
      <c r="L86" s="203">
        <f t="shared" si="20"/>
        <v>183.01687763713082</v>
      </c>
      <c r="M86" s="204">
        <f t="shared" si="21"/>
        <v>12.784210526315789</v>
      </c>
    </row>
    <row r="87" spans="1:13" ht="15.75" x14ac:dyDescent="0.25">
      <c r="A87" s="30"/>
      <c r="B87" s="77"/>
      <c r="C87" s="65">
        <v>34</v>
      </c>
      <c r="D87" s="65"/>
      <c r="E87" s="65"/>
      <c r="F87" s="87" t="s">
        <v>108</v>
      </c>
      <c r="G87" s="92">
        <f>SUM(G88)</f>
        <v>2123.5700000000002</v>
      </c>
      <c r="H87" s="92">
        <f t="shared" ref="H87:K87" si="31">SUM(H88)</f>
        <v>2124</v>
      </c>
      <c r="I87" s="92">
        <f t="shared" si="31"/>
        <v>2200</v>
      </c>
      <c r="J87" s="92">
        <f t="shared" si="31"/>
        <v>2200</v>
      </c>
      <c r="K87" s="92">
        <f t="shared" si="31"/>
        <v>2323.8000000000002</v>
      </c>
      <c r="L87" s="113">
        <f t="shared" si="20"/>
        <v>109.42893335279742</v>
      </c>
      <c r="M87" s="114">
        <f t="shared" si="21"/>
        <v>105.62727272727273</v>
      </c>
    </row>
    <row r="88" spans="1:13" ht="15.75" x14ac:dyDescent="0.25">
      <c r="A88" s="30"/>
      <c r="B88" s="78"/>
      <c r="C88" s="68"/>
      <c r="D88" s="62">
        <v>343</v>
      </c>
      <c r="E88" s="62"/>
      <c r="F88" s="89" t="s">
        <v>109</v>
      </c>
      <c r="G88" s="91">
        <f>SUM(G89)</f>
        <v>2123.5700000000002</v>
      </c>
      <c r="H88" s="91">
        <f t="shared" ref="H88:K88" si="32">SUM(H89)</f>
        <v>2124</v>
      </c>
      <c r="I88" s="91">
        <f t="shared" si="32"/>
        <v>2200</v>
      </c>
      <c r="J88" s="91">
        <f t="shared" si="32"/>
        <v>2200</v>
      </c>
      <c r="K88" s="91">
        <f t="shared" si="32"/>
        <v>2323.8000000000002</v>
      </c>
      <c r="L88" s="115">
        <f t="shared" si="20"/>
        <v>109.42893335279742</v>
      </c>
      <c r="M88" s="116">
        <f t="shared" si="21"/>
        <v>105.62727272727273</v>
      </c>
    </row>
    <row r="89" spans="1:13" ht="15.75" x14ac:dyDescent="0.25">
      <c r="A89" s="30"/>
      <c r="B89" s="75"/>
      <c r="C89" s="38"/>
      <c r="D89" s="38"/>
      <c r="E89" s="38">
        <v>3431</v>
      </c>
      <c r="F89" s="33" t="s">
        <v>110</v>
      </c>
      <c r="G89" s="166">
        <v>2123.5700000000002</v>
      </c>
      <c r="H89" s="166">
        <v>2124</v>
      </c>
      <c r="I89" s="166">
        <v>2200</v>
      </c>
      <c r="J89" s="166">
        <v>2200</v>
      </c>
      <c r="K89" s="191">
        <v>2323.8000000000002</v>
      </c>
      <c r="L89" s="203">
        <f t="shared" si="20"/>
        <v>109.42893335279742</v>
      </c>
      <c r="M89" s="204">
        <f t="shared" si="21"/>
        <v>105.62727272727273</v>
      </c>
    </row>
    <row r="90" spans="1:13" ht="31.5" x14ac:dyDescent="0.25">
      <c r="A90" s="30"/>
      <c r="B90" s="77"/>
      <c r="C90" s="65">
        <v>36</v>
      </c>
      <c r="D90" s="65"/>
      <c r="E90" s="65"/>
      <c r="F90" s="66" t="s">
        <v>123</v>
      </c>
      <c r="G90" s="92">
        <f>SUM(G91)</f>
        <v>736.58</v>
      </c>
      <c r="H90" s="92">
        <f t="shared" ref="H90:K90" si="33">SUM(H91)</f>
        <v>1062</v>
      </c>
      <c r="I90" s="92">
        <f t="shared" si="33"/>
        <v>1062</v>
      </c>
      <c r="J90" s="92">
        <f t="shared" si="33"/>
        <v>1062</v>
      </c>
      <c r="K90" s="92">
        <f t="shared" si="33"/>
        <v>765.73</v>
      </c>
      <c r="L90" s="113">
        <f t="shared" si="20"/>
        <v>103.95747916044422</v>
      </c>
      <c r="M90" s="114">
        <f t="shared" si="21"/>
        <v>72.102636534839931</v>
      </c>
    </row>
    <row r="91" spans="1:13" ht="31.5" x14ac:dyDescent="0.25">
      <c r="A91" s="30"/>
      <c r="B91" s="78"/>
      <c r="C91" s="68"/>
      <c r="D91" s="62">
        <v>369</v>
      </c>
      <c r="E91" s="62"/>
      <c r="F91" s="63" t="s">
        <v>59</v>
      </c>
      <c r="G91" s="91">
        <f>SUM(G92)</f>
        <v>736.58</v>
      </c>
      <c r="H91" s="91">
        <f t="shared" ref="H91:K91" si="34">SUM(H92)</f>
        <v>1062</v>
      </c>
      <c r="I91" s="91">
        <f t="shared" si="34"/>
        <v>1062</v>
      </c>
      <c r="J91" s="91">
        <f t="shared" si="34"/>
        <v>1062</v>
      </c>
      <c r="K91" s="91">
        <f t="shared" si="34"/>
        <v>765.73</v>
      </c>
      <c r="L91" s="115">
        <f t="shared" si="20"/>
        <v>103.95747916044422</v>
      </c>
      <c r="M91" s="116">
        <f t="shared" si="21"/>
        <v>72.102636534839931</v>
      </c>
    </row>
    <row r="92" spans="1:13" ht="31.5" x14ac:dyDescent="0.25">
      <c r="A92" s="30"/>
      <c r="B92" s="75"/>
      <c r="C92" s="38"/>
      <c r="D92" s="38"/>
      <c r="E92" s="38">
        <v>3691</v>
      </c>
      <c r="F92" s="34" t="s">
        <v>60</v>
      </c>
      <c r="G92" s="166">
        <v>736.58</v>
      </c>
      <c r="H92" s="166">
        <v>1062</v>
      </c>
      <c r="I92" s="166">
        <v>1062</v>
      </c>
      <c r="J92" s="166">
        <v>1062</v>
      </c>
      <c r="K92" s="191">
        <v>765.73</v>
      </c>
      <c r="L92" s="203">
        <f t="shared" si="20"/>
        <v>103.95747916044422</v>
      </c>
      <c r="M92" s="204">
        <f t="shared" si="21"/>
        <v>72.102636534839931</v>
      </c>
    </row>
    <row r="93" spans="1:13" ht="15.75" x14ac:dyDescent="0.25">
      <c r="A93" s="30"/>
      <c r="B93" s="95">
        <v>4</v>
      </c>
      <c r="C93" s="85"/>
      <c r="D93" s="85"/>
      <c r="E93" s="85"/>
      <c r="F93" s="86" t="s">
        <v>6</v>
      </c>
      <c r="G93" s="93">
        <f>SUM(G94,G97)</f>
        <v>63117.119999999995</v>
      </c>
      <c r="H93" s="93">
        <f t="shared" ref="H93:K93" si="35">SUM(H94,H97)</f>
        <v>78884</v>
      </c>
      <c r="I93" s="93">
        <f t="shared" si="35"/>
        <v>157533</v>
      </c>
      <c r="J93" s="93">
        <f t="shared" si="35"/>
        <v>157533</v>
      </c>
      <c r="K93" s="93">
        <f t="shared" si="35"/>
        <v>86713.1</v>
      </c>
      <c r="L93" s="111">
        <f t="shared" si="20"/>
        <v>137.38443705923214</v>
      </c>
      <c r="M93" s="112">
        <f t="shared" si="21"/>
        <v>55.044403394844252</v>
      </c>
    </row>
    <row r="94" spans="1:13" ht="31.5" x14ac:dyDescent="0.25">
      <c r="A94" s="30"/>
      <c r="B94" s="73"/>
      <c r="C94" s="59">
        <v>41</v>
      </c>
      <c r="D94" s="59"/>
      <c r="E94" s="59"/>
      <c r="F94" s="88" t="s">
        <v>7</v>
      </c>
      <c r="G94" s="92">
        <f>SUM(G95)</f>
        <v>0</v>
      </c>
      <c r="H94" s="92">
        <f t="shared" ref="H94:K94" si="36">SUM(H95)</f>
        <v>1991</v>
      </c>
      <c r="I94" s="92">
        <f t="shared" si="36"/>
        <v>0</v>
      </c>
      <c r="J94" s="92">
        <f t="shared" si="36"/>
        <v>0</v>
      </c>
      <c r="K94" s="92">
        <f t="shared" si="36"/>
        <v>0</v>
      </c>
      <c r="L94" s="113"/>
      <c r="M94" s="114">
        <v>0</v>
      </c>
    </row>
    <row r="95" spans="1:13" ht="15.75" x14ac:dyDescent="0.25">
      <c r="A95" s="30"/>
      <c r="B95" s="96"/>
      <c r="C95" s="90"/>
      <c r="D95" s="62">
        <v>412</v>
      </c>
      <c r="E95" s="62"/>
      <c r="F95" s="89" t="s">
        <v>115</v>
      </c>
      <c r="G95" s="91">
        <f>SUM(G96)</f>
        <v>0</v>
      </c>
      <c r="H95" s="91">
        <f t="shared" ref="H95:K95" si="37">SUM(H96)</f>
        <v>1991</v>
      </c>
      <c r="I95" s="91">
        <f t="shared" si="37"/>
        <v>0</v>
      </c>
      <c r="J95" s="91">
        <f t="shared" si="37"/>
        <v>0</v>
      </c>
      <c r="K95" s="91">
        <f t="shared" si="37"/>
        <v>0</v>
      </c>
      <c r="L95" s="115"/>
      <c r="M95" s="116">
        <v>0</v>
      </c>
    </row>
    <row r="96" spans="1:13" ht="15.75" x14ac:dyDescent="0.25">
      <c r="A96" s="30"/>
      <c r="B96" s="97"/>
      <c r="C96" s="44"/>
      <c r="D96" s="42"/>
      <c r="E96" s="42">
        <v>4124</v>
      </c>
      <c r="F96" s="43" t="s">
        <v>116</v>
      </c>
      <c r="G96" s="166">
        <v>0</v>
      </c>
      <c r="H96" s="166">
        <v>1991</v>
      </c>
      <c r="I96" s="166">
        <v>0</v>
      </c>
      <c r="J96" s="166">
        <v>0</v>
      </c>
      <c r="K96" s="191">
        <v>0</v>
      </c>
      <c r="L96" s="203"/>
      <c r="M96" s="204">
        <v>0</v>
      </c>
    </row>
    <row r="97" spans="1:13" ht="31.5" x14ac:dyDescent="0.25">
      <c r="A97" s="30"/>
      <c r="B97" s="77"/>
      <c r="C97" s="65">
        <v>42</v>
      </c>
      <c r="D97" s="65"/>
      <c r="E97" s="65"/>
      <c r="F97" s="66" t="s">
        <v>111</v>
      </c>
      <c r="G97" s="92">
        <f>SUM(G98,G101,G107)</f>
        <v>63117.119999999995</v>
      </c>
      <c r="H97" s="92">
        <f t="shared" ref="H97:K97" si="38">SUM(H98,H101,H107)</f>
        <v>76893</v>
      </c>
      <c r="I97" s="92">
        <f t="shared" si="38"/>
        <v>157533</v>
      </c>
      <c r="J97" s="92">
        <f t="shared" si="38"/>
        <v>157533</v>
      </c>
      <c r="K97" s="92">
        <f t="shared" si="38"/>
        <v>86713.1</v>
      </c>
      <c r="L97" s="113">
        <f t="shared" si="20"/>
        <v>137.38443705923214</v>
      </c>
      <c r="M97" s="114">
        <f t="shared" si="21"/>
        <v>55.044403394844252</v>
      </c>
    </row>
    <row r="98" spans="1:13" ht="15.75" x14ac:dyDescent="0.25">
      <c r="A98" s="30"/>
      <c r="B98" s="78"/>
      <c r="C98" s="62"/>
      <c r="D98" s="62">
        <v>421</v>
      </c>
      <c r="E98" s="62"/>
      <c r="F98" s="63" t="s">
        <v>117</v>
      </c>
      <c r="G98" s="91">
        <f>SUM(G99:G100)</f>
        <v>3981.68</v>
      </c>
      <c r="H98" s="91">
        <f t="shared" ref="H98:K98" si="39">SUM(H99:H100)</f>
        <v>24523</v>
      </c>
      <c r="I98" s="91">
        <f t="shared" si="39"/>
        <v>7500</v>
      </c>
      <c r="J98" s="91">
        <f t="shared" si="39"/>
        <v>7500</v>
      </c>
      <c r="K98" s="91">
        <f t="shared" si="39"/>
        <v>0</v>
      </c>
      <c r="L98" s="115">
        <f t="shared" si="20"/>
        <v>0</v>
      </c>
      <c r="M98" s="116">
        <f t="shared" si="21"/>
        <v>0</v>
      </c>
    </row>
    <row r="99" spans="1:13" ht="15.75" x14ac:dyDescent="0.25">
      <c r="A99" s="30"/>
      <c r="B99" s="75"/>
      <c r="C99" s="39"/>
      <c r="D99" s="39"/>
      <c r="E99" s="38">
        <v>4212</v>
      </c>
      <c r="F99" s="34" t="s">
        <v>118</v>
      </c>
      <c r="G99" s="166">
        <v>0</v>
      </c>
      <c r="H99" s="166">
        <v>21869</v>
      </c>
      <c r="I99" s="166">
        <v>7500</v>
      </c>
      <c r="J99" s="166">
        <v>7500</v>
      </c>
      <c r="K99" s="191">
        <v>0</v>
      </c>
      <c r="L99" s="203"/>
      <c r="M99" s="204">
        <f t="shared" si="21"/>
        <v>0</v>
      </c>
    </row>
    <row r="100" spans="1:13" ht="15.75" x14ac:dyDescent="0.25">
      <c r="A100" s="30"/>
      <c r="B100" s="75"/>
      <c r="C100" s="39"/>
      <c r="D100" s="39"/>
      <c r="E100" s="38">
        <v>4214</v>
      </c>
      <c r="F100" s="34" t="s">
        <v>119</v>
      </c>
      <c r="G100" s="166">
        <v>3981.68</v>
      </c>
      <c r="H100" s="166">
        <v>2654</v>
      </c>
      <c r="I100" s="166">
        <v>0</v>
      </c>
      <c r="J100" s="166">
        <v>0</v>
      </c>
      <c r="K100" s="191">
        <v>0</v>
      </c>
      <c r="L100" s="203">
        <f t="shared" si="20"/>
        <v>0</v>
      </c>
      <c r="M100" s="204">
        <v>0</v>
      </c>
    </row>
    <row r="101" spans="1:13" ht="15.75" x14ac:dyDescent="0.25">
      <c r="A101" s="30"/>
      <c r="B101" s="78"/>
      <c r="C101" s="68"/>
      <c r="D101" s="62">
        <v>422</v>
      </c>
      <c r="E101" s="62"/>
      <c r="F101" s="89" t="s">
        <v>112</v>
      </c>
      <c r="G101" s="91">
        <f>SUM(G102:G106)</f>
        <v>31463.25</v>
      </c>
      <c r="H101" s="91">
        <f t="shared" ref="H101:K101" si="40">SUM(H102:H106)</f>
        <v>52370</v>
      </c>
      <c r="I101" s="91">
        <f t="shared" si="40"/>
        <v>150033</v>
      </c>
      <c r="J101" s="91">
        <f t="shared" si="40"/>
        <v>150033</v>
      </c>
      <c r="K101" s="91">
        <f t="shared" si="40"/>
        <v>86713.1</v>
      </c>
      <c r="L101" s="115">
        <f t="shared" si="20"/>
        <v>275.60121729319127</v>
      </c>
      <c r="M101" s="116">
        <f t="shared" si="21"/>
        <v>57.796018209327279</v>
      </c>
    </row>
    <row r="102" spans="1:13" ht="15.75" x14ac:dyDescent="0.25">
      <c r="A102" s="30"/>
      <c r="B102" s="75"/>
      <c r="C102" s="38"/>
      <c r="D102" s="38"/>
      <c r="E102" s="38">
        <v>4221</v>
      </c>
      <c r="F102" s="33" t="s">
        <v>113</v>
      </c>
      <c r="G102" s="166">
        <v>4645.3</v>
      </c>
      <c r="H102" s="166">
        <v>12016</v>
      </c>
      <c r="I102" s="166">
        <v>12920</v>
      </c>
      <c r="J102" s="166">
        <v>12920</v>
      </c>
      <c r="K102" s="191">
        <v>5043.92</v>
      </c>
      <c r="L102" s="203">
        <f t="shared" si="20"/>
        <v>108.58114653520762</v>
      </c>
      <c r="M102" s="204">
        <f t="shared" si="21"/>
        <v>39.039628482972141</v>
      </c>
    </row>
    <row r="103" spans="1:13" ht="15.75" x14ac:dyDescent="0.25">
      <c r="A103" s="30"/>
      <c r="B103" s="75"/>
      <c r="C103" s="38"/>
      <c r="D103" s="38"/>
      <c r="E103" s="38">
        <v>4222</v>
      </c>
      <c r="F103" s="33" t="s">
        <v>114</v>
      </c>
      <c r="G103" s="166">
        <v>2654.46</v>
      </c>
      <c r="H103" s="166">
        <v>2390</v>
      </c>
      <c r="I103" s="166">
        <v>4945</v>
      </c>
      <c r="J103" s="166">
        <v>4945</v>
      </c>
      <c r="K103" s="191">
        <v>2433.36</v>
      </c>
      <c r="L103" s="203">
        <f t="shared" si="20"/>
        <v>91.670622273456743</v>
      </c>
      <c r="M103" s="204">
        <f t="shared" si="21"/>
        <v>49.208493427704752</v>
      </c>
    </row>
    <row r="104" spans="1:13" ht="15.75" x14ac:dyDescent="0.25">
      <c r="A104" s="30"/>
      <c r="B104" s="75"/>
      <c r="C104" s="38"/>
      <c r="D104" s="38"/>
      <c r="E104" s="38">
        <v>4223</v>
      </c>
      <c r="F104" s="33" t="s">
        <v>193</v>
      </c>
      <c r="G104" s="166">
        <v>8642.11</v>
      </c>
      <c r="H104" s="166">
        <v>0</v>
      </c>
      <c r="I104" s="166">
        <v>1000</v>
      </c>
      <c r="J104" s="166">
        <v>1000</v>
      </c>
      <c r="K104" s="191">
        <v>0</v>
      </c>
      <c r="L104" s="203">
        <f t="shared" si="20"/>
        <v>0</v>
      </c>
      <c r="M104" s="204">
        <f t="shared" si="21"/>
        <v>0</v>
      </c>
    </row>
    <row r="105" spans="1:13" ht="15.75" x14ac:dyDescent="0.25">
      <c r="A105" s="30"/>
      <c r="B105" s="75"/>
      <c r="C105" s="38"/>
      <c r="D105" s="38"/>
      <c r="E105" s="38">
        <v>4225</v>
      </c>
      <c r="F105" s="33" t="s">
        <v>191</v>
      </c>
      <c r="G105" s="166">
        <v>1234.72</v>
      </c>
      <c r="H105" s="166">
        <v>0</v>
      </c>
      <c r="I105" s="166">
        <v>0</v>
      </c>
      <c r="J105" s="166">
        <v>0</v>
      </c>
      <c r="K105" s="191">
        <v>0</v>
      </c>
      <c r="L105" s="203">
        <f t="shared" si="20"/>
        <v>0</v>
      </c>
      <c r="M105" s="204">
        <v>0</v>
      </c>
    </row>
    <row r="106" spans="1:13" ht="15.75" x14ac:dyDescent="0.25">
      <c r="A106" s="30"/>
      <c r="B106" s="167"/>
      <c r="C106" s="168"/>
      <c r="D106" s="168"/>
      <c r="E106" s="169">
        <v>4227</v>
      </c>
      <c r="F106" s="170" t="s">
        <v>120</v>
      </c>
      <c r="G106" s="178">
        <v>14286.66</v>
      </c>
      <c r="H106" s="178">
        <v>37964</v>
      </c>
      <c r="I106" s="178">
        <v>131168</v>
      </c>
      <c r="J106" s="178">
        <v>131168</v>
      </c>
      <c r="K106" s="198">
        <v>79235.820000000007</v>
      </c>
      <c r="L106" s="203">
        <f t="shared" si="20"/>
        <v>554.61402455157474</v>
      </c>
      <c r="M106" s="204">
        <f t="shared" si="21"/>
        <v>60.407889119297394</v>
      </c>
    </row>
    <row r="107" spans="1:13" ht="15.75" x14ac:dyDescent="0.25">
      <c r="A107" s="30"/>
      <c r="B107" s="174"/>
      <c r="C107" s="171"/>
      <c r="D107" s="173">
        <v>423</v>
      </c>
      <c r="E107" s="171"/>
      <c r="F107" s="172" t="s">
        <v>209</v>
      </c>
      <c r="G107" s="104">
        <f>SUM(G108)</f>
        <v>27672.19</v>
      </c>
      <c r="H107" s="104">
        <f t="shared" ref="H107:K107" si="41">SUM(H108)</f>
        <v>0</v>
      </c>
      <c r="I107" s="104">
        <f t="shared" si="41"/>
        <v>0</v>
      </c>
      <c r="J107" s="104">
        <f t="shared" si="41"/>
        <v>0</v>
      </c>
      <c r="K107" s="104">
        <f t="shared" si="41"/>
        <v>0</v>
      </c>
      <c r="L107" s="115">
        <f t="shared" si="20"/>
        <v>0</v>
      </c>
      <c r="M107" s="116">
        <v>0</v>
      </c>
    </row>
    <row r="108" spans="1:13" ht="16.5" thickBot="1" x14ac:dyDescent="0.3">
      <c r="A108" s="30"/>
      <c r="B108" s="175"/>
      <c r="C108" s="176"/>
      <c r="D108" s="176"/>
      <c r="E108" s="176">
        <v>4231</v>
      </c>
      <c r="F108" s="177" t="s">
        <v>210</v>
      </c>
      <c r="G108" s="98">
        <v>27672.19</v>
      </c>
      <c r="H108" s="98">
        <v>0</v>
      </c>
      <c r="I108" s="98">
        <v>0</v>
      </c>
      <c r="J108" s="98">
        <v>0</v>
      </c>
      <c r="K108" s="98">
        <v>0</v>
      </c>
      <c r="L108" s="205">
        <f t="shared" si="20"/>
        <v>0</v>
      </c>
      <c r="M108" s="206">
        <v>0</v>
      </c>
    </row>
    <row r="109" spans="1:13" ht="15.75" x14ac:dyDescent="0.25">
      <c r="A109" s="30"/>
      <c r="B109" s="41"/>
      <c r="C109" s="41"/>
      <c r="D109" s="41"/>
      <c r="E109" s="41"/>
      <c r="F109" s="37"/>
      <c r="G109" s="32"/>
      <c r="H109" s="32"/>
      <c r="I109" s="32"/>
      <c r="J109" s="32"/>
      <c r="K109" s="32"/>
      <c r="L109" s="32"/>
      <c r="M109" s="32"/>
    </row>
    <row r="110" spans="1:13" ht="4.5" customHeight="1" x14ac:dyDescent="0.25">
      <c r="A110" s="30"/>
      <c r="B110" s="41"/>
      <c r="C110" s="41"/>
      <c r="D110" s="41"/>
      <c r="E110" s="41"/>
      <c r="F110" s="37"/>
      <c r="G110" s="32"/>
      <c r="H110" s="32"/>
      <c r="I110" s="32"/>
      <c r="J110" s="32"/>
      <c r="K110" s="32"/>
      <c r="L110" s="32"/>
      <c r="M110" s="32"/>
    </row>
    <row r="111" spans="1:13" ht="15.75" x14ac:dyDescent="0.25">
      <c r="A111" s="30"/>
      <c r="B111" s="40"/>
      <c r="C111" s="40"/>
      <c r="D111" s="40"/>
      <c r="E111" s="40"/>
      <c r="F111" s="35"/>
      <c r="G111" s="30"/>
      <c r="H111" s="30"/>
      <c r="I111" s="30"/>
      <c r="J111" s="30"/>
      <c r="K111" s="30"/>
      <c r="L111" s="30"/>
      <c r="M111" s="30"/>
    </row>
    <row r="112" spans="1:13" ht="15.75" x14ac:dyDescent="0.25">
      <c r="A112" s="30"/>
      <c r="B112" s="40"/>
      <c r="C112" s="40"/>
      <c r="D112" s="40"/>
      <c r="E112" s="40"/>
      <c r="F112" s="35"/>
      <c r="G112" s="30"/>
      <c r="H112" s="30"/>
      <c r="I112" s="30"/>
      <c r="J112" s="30"/>
      <c r="K112" s="30"/>
      <c r="L112" s="30"/>
      <c r="M112" s="30"/>
    </row>
    <row r="113" spans="1:13" ht="15.75" x14ac:dyDescent="0.25">
      <c r="A113" s="30"/>
      <c r="B113" s="40"/>
      <c r="C113" s="40"/>
      <c r="D113" s="40"/>
      <c r="E113" s="40"/>
      <c r="F113" s="35"/>
      <c r="G113" s="30"/>
      <c r="H113" s="30"/>
      <c r="I113" s="30"/>
      <c r="J113" s="30"/>
      <c r="K113" s="30"/>
      <c r="L113" s="30"/>
      <c r="M113" s="30"/>
    </row>
    <row r="114" spans="1:13" ht="15.75" x14ac:dyDescent="0.25">
      <c r="A114" s="30"/>
      <c r="B114" s="40"/>
      <c r="C114" s="40"/>
      <c r="D114" s="40"/>
      <c r="E114" s="40"/>
      <c r="F114" s="35"/>
      <c r="G114" s="30"/>
      <c r="H114" s="30"/>
      <c r="I114" s="30"/>
      <c r="J114" s="30"/>
      <c r="K114" s="30"/>
      <c r="L114" s="30"/>
      <c r="M114" s="30"/>
    </row>
    <row r="115" spans="1:13" ht="15.75" x14ac:dyDescent="0.25">
      <c r="A115" s="30"/>
      <c r="B115" s="35"/>
      <c r="C115" s="35"/>
      <c r="D115" s="35"/>
      <c r="E115" s="35"/>
      <c r="F115" s="35"/>
      <c r="G115" s="30"/>
      <c r="H115" s="30"/>
      <c r="I115" s="30"/>
      <c r="J115" s="30"/>
      <c r="K115" s="30"/>
      <c r="L115" s="30"/>
      <c r="M115" s="30"/>
    </row>
    <row r="116" spans="1:13" ht="15.75" x14ac:dyDescent="0.25">
      <c r="A116" s="30"/>
      <c r="B116" s="35"/>
      <c r="C116" s="35"/>
      <c r="D116" s="35"/>
      <c r="E116" s="35"/>
      <c r="F116" s="35"/>
      <c r="G116" s="30"/>
      <c r="H116" s="30"/>
      <c r="I116" s="30"/>
      <c r="J116" s="30"/>
      <c r="K116" s="30"/>
      <c r="L116" s="30"/>
      <c r="M116" s="30"/>
    </row>
    <row r="117" spans="1:13" ht="15.75" x14ac:dyDescent="0.25">
      <c r="A117" s="30"/>
      <c r="B117" s="35"/>
      <c r="C117" s="35"/>
      <c r="D117" s="35"/>
      <c r="E117" s="35"/>
      <c r="F117" s="35"/>
      <c r="G117" s="30"/>
      <c r="H117" s="30"/>
      <c r="I117" s="30"/>
      <c r="J117" s="30"/>
      <c r="K117" s="30"/>
      <c r="L117" s="30"/>
      <c r="M117" s="30"/>
    </row>
    <row r="118" spans="1:13" ht="15.75" x14ac:dyDescent="0.25">
      <c r="A118" s="30"/>
      <c r="B118" s="35"/>
      <c r="C118" s="35"/>
      <c r="D118" s="35"/>
      <c r="E118" s="35"/>
      <c r="F118" s="35"/>
      <c r="G118" s="30"/>
      <c r="H118" s="30"/>
      <c r="I118" s="30"/>
      <c r="J118" s="30"/>
      <c r="K118" s="30"/>
      <c r="L118" s="30"/>
      <c r="M118" s="30"/>
    </row>
    <row r="119" spans="1:13" ht="15.75" x14ac:dyDescent="0.25">
      <c r="A119" s="30"/>
      <c r="B119" s="35"/>
      <c r="C119" s="35"/>
      <c r="D119" s="35"/>
      <c r="E119" s="35"/>
      <c r="F119" s="35"/>
      <c r="G119" s="30"/>
      <c r="H119" s="30"/>
      <c r="I119" s="30"/>
      <c r="J119" s="30"/>
      <c r="K119" s="30"/>
      <c r="L119" s="30"/>
      <c r="M119" s="30"/>
    </row>
    <row r="120" spans="1:13" ht="15.75" x14ac:dyDescent="0.25">
      <c r="A120" s="30"/>
      <c r="B120" s="35"/>
      <c r="C120" s="35"/>
      <c r="D120" s="35"/>
      <c r="E120" s="35"/>
      <c r="F120" s="35"/>
      <c r="G120" s="30"/>
      <c r="H120" s="30"/>
      <c r="I120" s="30"/>
      <c r="J120" s="30"/>
      <c r="K120" s="30"/>
      <c r="L120" s="30"/>
      <c r="M120" s="30"/>
    </row>
    <row r="121" spans="1:13" ht="15.75" x14ac:dyDescent="0.25">
      <c r="A121" s="30"/>
      <c r="B121" s="35"/>
      <c r="C121" s="35"/>
      <c r="D121" s="35"/>
      <c r="E121" s="35"/>
      <c r="F121" s="35"/>
      <c r="G121" s="30"/>
      <c r="H121" s="30"/>
      <c r="I121" s="30"/>
      <c r="J121" s="30"/>
      <c r="K121" s="30"/>
      <c r="L121" s="30"/>
      <c r="M121" s="30"/>
    </row>
    <row r="122" spans="1:13" ht="15.75" x14ac:dyDescent="0.25">
      <c r="A122" s="30"/>
      <c r="B122" s="35"/>
      <c r="C122" s="35"/>
      <c r="D122" s="35"/>
      <c r="E122" s="35"/>
      <c r="F122" s="35"/>
      <c r="G122" s="30"/>
      <c r="H122" s="30"/>
      <c r="I122" s="30"/>
      <c r="J122" s="30"/>
      <c r="K122" s="30"/>
      <c r="L122" s="30"/>
      <c r="M122" s="30"/>
    </row>
    <row r="123" spans="1:13" ht="15.75" x14ac:dyDescent="0.25">
      <c r="A123" s="30"/>
      <c r="B123" s="35"/>
      <c r="C123" s="35"/>
      <c r="D123" s="35"/>
      <c r="E123" s="35"/>
      <c r="F123" s="35"/>
      <c r="G123" s="30"/>
      <c r="H123" s="30"/>
      <c r="I123" s="30"/>
      <c r="J123" s="30"/>
      <c r="K123" s="30"/>
      <c r="L123" s="30"/>
      <c r="M123" s="30"/>
    </row>
    <row r="124" spans="1:13" ht="15.75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</row>
    <row r="125" spans="1:13" ht="15.75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</row>
    <row r="126" spans="1:13" ht="15.75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</row>
    <row r="127" spans="1:13" ht="15.75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</row>
    <row r="128" spans="1:13" ht="15.75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</row>
    <row r="129" spans="1:13" ht="15.75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</row>
    <row r="130" spans="1:13" ht="15.75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</row>
    <row r="131" spans="1:13" ht="15.75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</row>
    <row r="132" spans="1:13" ht="15.75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</row>
    <row r="133" spans="1:13" ht="15.75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</row>
    <row r="134" spans="1:13" ht="15.75" x14ac:dyDescent="0.2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</row>
    <row r="135" spans="1:13" ht="15.75" x14ac:dyDescent="0.2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</row>
    <row r="136" spans="1:13" ht="15.75" x14ac:dyDescent="0.2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</row>
    <row r="137" spans="1:13" ht="15.75" x14ac:dyDescent="0.2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3" ht="15.75" x14ac:dyDescent="0.2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</row>
    <row r="139" spans="1:13" ht="15.75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</row>
    <row r="140" spans="1:13" ht="15.75" x14ac:dyDescent="0.2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</row>
    <row r="141" spans="1:13" ht="15.75" x14ac:dyDescent="0.2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</row>
    <row r="142" spans="1:13" ht="15.75" x14ac:dyDescent="0.2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</row>
    <row r="143" spans="1:13" ht="15.75" x14ac:dyDescent="0.2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</row>
    <row r="144" spans="1:13" ht="15.75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</row>
    <row r="145" spans="1:13" ht="15.75" x14ac:dyDescent="0.2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</row>
    <row r="146" spans="1:13" ht="15.75" x14ac:dyDescent="0.2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</row>
    <row r="147" spans="1:13" ht="15.75" x14ac:dyDescent="0.2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</row>
    <row r="148" spans="1:13" ht="15.75" x14ac:dyDescent="0.2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</row>
    <row r="149" spans="1:13" ht="15.75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</row>
    <row r="150" spans="1:13" ht="15.75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</row>
    <row r="151" spans="1:13" ht="15.75" x14ac:dyDescent="0.2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</row>
    <row r="152" spans="1:13" ht="15.75" x14ac:dyDescent="0.2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</row>
    <row r="153" spans="1:13" ht="15.75" x14ac:dyDescent="0.2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</row>
    <row r="154" spans="1:13" ht="15.75" x14ac:dyDescent="0.2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</row>
    <row r="155" spans="1:13" ht="15.75" x14ac:dyDescent="0.2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</row>
    <row r="156" spans="1:13" ht="15.75" x14ac:dyDescent="0.2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</row>
    <row r="157" spans="1:13" ht="15.75" x14ac:dyDescent="0.2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</row>
    <row r="158" spans="1:13" ht="15.75" x14ac:dyDescent="0.2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</row>
    <row r="159" spans="1:13" ht="15.75" x14ac:dyDescent="0.2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</row>
    <row r="160" spans="1:13" ht="15.75" x14ac:dyDescent="0.2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</row>
    <row r="161" spans="1:13" ht="15.75" x14ac:dyDescent="0.2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</row>
    <row r="162" spans="1:13" ht="15.75" x14ac:dyDescent="0.2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</row>
    <row r="163" spans="1:13" ht="15.75" x14ac:dyDescent="0.2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</row>
    <row r="164" spans="1:13" ht="15.75" x14ac:dyDescent="0.2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</row>
    <row r="165" spans="1:13" ht="15.75" x14ac:dyDescent="0.2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</row>
    <row r="166" spans="1:13" ht="15.75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</row>
    <row r="167" spans="1:13" ht="15.75" x14ac:dyDescent="0.2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</row>
    <row r="168" spans="1:13" ht="15.75" x14ac:dyDescent="0.2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</row>
    <row r="169" spans="1:13" ht="15.75" x14ac:dyDescent="0.2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</row>
    <row r="170" spans="1:13" ht="15.75" x14ac:dyDescent="0.2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</row>
    <row r="171" spans="1:13" ht="15.75" x14ac:dyDescent="0.2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</row>
    <row r="172" spans="1:13" ht="15.75" x14ac:dyDescent="0.2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</row>
    <row r="173" spans="1:13" ht="15.75" x14ac:dyDescent="0.2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</row>
    <row r="174" spans="1:13" ht="15.75" x14ac:dyDescent="0.2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</row>
    <row r="175" spans="1:13" ht="15.75" x14ac:dyDescent="0.2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</row>
    <row r="176" spans="1:13" ht="15.75" x14ac:dyDescent="0.2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</row>
    <row r="177" spans="1:13" ht="15.75" x14ac:dyDescent="0.2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</row>
    <row r="178" spans="1:13" ht="15.75" x14ac:dyDescent="0.2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</row>
    <row r="179" spans="1:13" ht="15.75" x14ac:dyDescent="0.2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</row>
    <row r="180" spans="1:13" ht="15.75" x14ac:dyDescent="0.2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</row>
    <row r="181" spans="1:13" ht="15.75" x14ac:dyDescent="0.2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</row>
    <row r="182" spans="1:13" ht="15.75" x14ac:dyDescent="0.2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</row>
    <row r="183" spans="1:13" ht="15.75" x14ac:dyDescent="0.2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</row>
    <row r="184" spans="1:13" ht="15.75" x14ac:dyDescent="0.2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</row>
    <row r="185" spans="1:13" ht="15.75" x14ac:dyDescent="0.2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</row>
    <row r="186" spans="1:13" ht="15.75" x14ac:dyDescent="0.2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</row>
    <row r="187" spans="1:13" ht="15.75" x14ac:dyDescent="0.2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</row>
    <row r="188" spans="1:13" ht="15.75" x14ac:dyDescent="0.2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</row>
    <row r="189" spans="1:13" ht="15.75" x14ac:dyDescent="0.2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</row>
    <row r="190" spans="1:13" ht="15.75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</row>
    <row r="191" spans="1:13" ht="15.75" x14ac:dyDescent="0.2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</row>
    <row r="192" spans="1:13" ht="15.75" x14ac:dyDescent="0.2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</row>
    <row r="193" spans="1:13" ht="15.75" x14ac:dyDescent="0.2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</row>
    <row r="194" spans="1:13" ht="15.75" x14ac:dyDescent="0.2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</row>
    <row r="195" spans="1:13" ht="15.75" x14ac:dyDescent="0.2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</row>
    <row r="196" spans="1:13" ht="15.75" x14ac:dyDescent="0.2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</row>
    <row r="197" spans="1:13" ht="15.75" x14ac:dyDescent="0.2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</row>
    <row r="198" spans="1:13" ht="15.75" x14ac:dyDescent="0.2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</row>
    <row r="199" spans="1:13" ht="15.75" x14ac:dyDescent="0.2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</row>
    <row r="200" spans="1:13" ht="15.75" x14ac:dyDescent="0.2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</row>
    <row r="201" spans="1:13" ht="15.75" x14ac:dyDescent="0.2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</row>
    <row r="202" spans="1:13" ht="15.75" x14ac:dyDescent="0.2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</row>
    <row r="203" spans="1:13" ht="15.75" x14ac:dyDescent="0.2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</row>
    <row r="204" spans="1:13" ht="15.75" x14ac:dyDescent="0.2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</row>
    <row r="205" spans="1:13" ht="15.75" x14ac:dyDescent="0.2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</row>
    <row r="206" spans="1:13" ht="15.75" x14ac:dyDescent="0.2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</row>
    <row r="207" spans="1:13" ht="15.75" x14ac:dyDescent="0.2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</row>
    <row r="208" spans="1:13" ht="15.75" x14ac:dyDescent="0.2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</row>
    <row r="209" spans="1:13" ht="15.75" x14ac:dyDescent="0.2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</row>
    <row r="210" spans="1:13" ht="15.75" x14ac:dyDescent="0.2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</row>
    <row r="211" spans="1:13" ht="15.75" x14ac:dyDescent="0.2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</row>
    <row r="212" spans="1:13" ht="15.75" x14ac:dyDescent="0.2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</row>
    <row r="213" spans="1:13" ht="15.75" x14ac:dyDescent="0.2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</row>
    <row r="214" spans="1:13" ht="15.75" x14ac:dyDescent="0.2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</row>
    <row r="215" spans="1:13" ht="15.75" x14ac:dyDescent="0.2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</row>
    <row r="216" spans="1:13" ht="15.75" x14ac:dyDescent="0.2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</row>
    <row r="217" spans="1:13" ht="15.75" x14ac:dyDescent="0.2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</row>
    <row r="218" spans="1:13" ht="15.75" x14ac:dyDescent="0.2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</row>
    <row r="219" spans="1:13" ht="15.75" x14ac:dyDescent="0.2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</row>
    <row r="220" spans="1:13" ht="15.75" x14ac:dyDescent="0.2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</row>
    <row r="221" spans="1:13" ht="15.75" x14ac:dyDescent="0.2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</row>
    <row r="222" spans="1:13" ht="15.75" x14ac:dyDescent="0.2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</row>
    <row r="223" spans="1:13" ht="15.75" x14ac:dyDescent="0.2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</row>
    <row r="224" spans="1:13" ht="15.75" x14ac:dyDescent="0.2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</row>
    <row r="225" spans="1:13" ht="15.75" x14ac:dyDescent="0.2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</row>
    <row r="226" spans="1:13" ht="15.75" x14ac:dyDescent="0.2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</row>
    <row r="227" spans="1:13" ht="15.75" x14ac:dyDescent="0.2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</row>
    <row r="228" spans="1:13" ht="15.75" x14ac:dyDescent="0.2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</row>
  </sheetData>
  <mergeCells count="7">
    <mergeCell ref="B3:M3"/>
    <mergeCell ref="B5:M5"/>
    <mergeCell ref="B7:M7"/>
    <mergeCell ref="B48:F48"/>
    <mergeCell ref="B10:F10"/>
    <mergeCell ref="B47:F47"/>
    <mergeCell ref="B9:F9"/>
  </mergeCells>
  <pageMargins left="0.7" right="0.7" top="0.75" bottom="0.75" header="0.3" footer="0.3"/>
  <pageSetup paperSize="9" scale="52" fitToHeight="0" orientation="landscape" r:id="rId1"/>
  <ignoredErrors>
    <ignoredError sqref="C26 D27 E28 D5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1"/>
  <sheetViews>
    <sheetView zoomScaleNormal="100" workbookViewId="0">
      <selection activeCell="C13" sqref="C13"/>
    </sheetView>
  </sheetViews>
  <sheetFormatPr defaultRowHeight="15" x14ac:dyDescent="0.25"/>
  <cols>
    <col min="2" max="2" width="37.7109375" customWidth="1"/>
    <col min="3" max="7" width="25.28515625" customWidth="1"/>
    <col min="8" max="9" width="15.7109375" customWidth="1"/>
  </cols>
  <sheetData>
    <row r="1" spans="1:9" ht="18.75" x14ac:dyDescent="0.3">
      <c r="A1" s="18" t="s">
        <v>47</v>
      </c>
      <c r="B1" s="13"/>
      <c r="C1" s="13"/>
      <c r="D1" s="13"/>
      <c r="E1" s="13"/>
      <c r="F1" s="13"/>
      <c r="G1" s="28"/>
      <c r="H1" s="28"/>
      <c r="I1" s="28"/>
    </row>
    <row r="2" spans="1:9" ht="18.75" x14ac:dyDescent="0.25">
      <c r="A2" s="12"/>
      <c r="B2" s="13"/>
      <c r="C2" s="13"/>
      <c r="D2" s="13"/>
      <c r="E2" s="13"/>
      <c r="F2" s="13"/>
      <c r="G2" s="28"/>
      <c r="H2" s="28"/>
      <c r="I2" s="28"/>
    </row>
    <row r="3" spans="1:9" ht="15.75" customHeight="1" x14ac:dyDescent="0.25">
      <c r="A3" s="12"/>
      <c r="B3" s="216" t="s">
        <v>32</v>
      </c>
      <c r="C3" s="216"/>
      <c r="D3" s="216"/>
      <c r="E3" s="216"/>
      <c r="F3" s="216"/>
      <c r="G3" s="216"/>
      <c r="H3" s="216"/>
      <c r="I3" s="216"/>
    </row>
    <row r="4" spans="1:9" ht="19.5" thickBot="1" x14ac:dyDescent="0.3">
      <c r="A4" s="12"/>
      <c r="B4" s="13"/>
      <c r="C4" s="13"/>
      <c r="D4" s="13"/>
      <c r="E4" s="13"/>
      <c r="F4" s="13"/>
      <c r="G4" s="28"/>
      <c r="H4" s="28"/>
      <c r="I4" s="28"/>
    </row>
    <row r="5" spans="1:9" ht="47.25" customHeight="1" x14ac:dyDescent="0.25">
      <c r="A5" s="12"/>
      <c r="B5" s="119" t="s">
        <v>8</v>
      </c>
      <c r="C5" s="69" t="s">
        <v>202</v>
      </c>
      <c r="D5" s="69" t="s">
        <v>48</v>
      </c>
      <c r="E5" s="69" t="s">
        <v>53</v>
      </c>
      <c r="F5" s="69" t="s">
        <v>49</v>
      </c>
      <c r="G5" s="69" t="s">
        <v>203</v>
      </c>
      <c r="H5" s="69" t="s">
        <v>18</v>
      </c>
      <c r="I5" s="70" t="s">
        <v>37</v>
      </c>
    </row>
    <row r="6" spans="1:9" ht="16.5" thickBot="1" x14ac:dyDescent="0.3">
      <c r="A6" s="12"/>
      <c r="B6" s="132">
        <v>1</v>
      </c>
      <c r="C6" s="83">
        <v>2</v>
      </c>
      <c r="D6" s="83">
        <v>3</v>
      </c>
      <c r="E6" s="83">
        <v>4</v>
      </c>
      <c r="F6" s="83">
        <v>5</v>
      </c>
      <c r="G6" s="83">
        <v>6</v>
      </c>
      <c r="H6" s="83" t="s">
        <v>50</v>
      </c>
      <c r="I6" s="84" t="s">
        <v>51</v>
      </c>
    </row>
    <row r="7" spans="1:9" ht="16.5" thickBot="1" x14ac:dyDescent="0.3">
      <c r="A7" s="12"/>
      <c r="B7" s="137" t="s">
        <v>34</v>
      </c>
      <c r="C7" s="138">
        <f>SUM(C8,C10,C12,C14,C17)</f>
        <v>684536.36</v>
      </c>
      <c r="D7" s="138">
        <f t="shared" ref="D7:G7" si="0">SUM(D8,D10,D12,D14,D17)</f>
        <v>844681</v>
      </c>
      <c r="E7" s="138">
        <f t="shared" si="0"/>
        <v>884288</v>
      </c>
      <c r="F7" s="138">
        <f t="shared" si="0"/>
        <v>884288</v>
      </c>
      <c r="G7" s="138">
        <f t="shared" si="0"/>
        <v>832106.79</v>
      </c>
      <c r="H7" s="139">
        <f>(G7/C7)*100</f>
        <v>121.55771973894858</v>
      </c>
      <c r="I7" s="140">
        <f>(G7/F7)*100</f>
        <v>94.099070664760802</v>
      </c>
    </row>
    <row r="8" spans="1:9" ht="15.75" x14ac:dyDescent="0.25">
      <c r="A8" s="12"/>
      <c r="B8" s="133" t="s">
        <v>14</v>
      </c>
      <c r="C8" s="134">
        <f>SUM(C9)</f>
        <v>496202.7</v>
      </c>
      <c r="D8" s="134">
        <f t="shared" ref="D8:G8" si="1">SUM(D9)</f>
        <v>599682</v>
      </c>
      <c r="E8" s="134">
        <f t="shared" si="1"/>
        <v>599682</v>
      </c>
      <c r="F8" s="134">
        <f t="shared" si="1"/>
        <v>599682</v>
      </c>
      <c r="G8" s="134">
        <f t="shared" si="1"/>
        <v>595871.34</v>
      </c>
      <c r="H8" s="135">
        <f t="shared" ref="H8:H38" si="2">(G8/C8)*100</f>
        <v>120.08627522583009</v>
      </c>
      <c r="I8" s="136">
        <f t="shared" ref="I8:I18" si="3">(G8/F8)*100</f>
        <v>99.364553213202981</v>
      </c>
    </row>
    <row r="9" spans="1:9" ht="15.75" x14ac:dyDescent="0.25">
      <c r="A9" s="12"/>
      <c r="B9" s="122" t="s">
        <v>15</v>
      </c>
      <c r="C9" s="166">
        <v>496202.7</v>
      </c>
      <c r="D9" s="166">
        <v>599682</v>
      </c>
      <c r="E9" s="166">
        <v>599682</v>
      </c>
      <c r="F9" s="166">
        <v>599682</v>
      </c>
      <c r="G9" s="191">
        <v>595871.34</v>
      </c>
      <c r="H9" s="194">
        <f t="shared" si="2"/>
        <v>120.08627522583009</v>
      </c>
      <c r="I9" s="195">
        <f t="shared" si="3"/>
        <v>99.364553213202981</v>
      </c>
    </row>
    <row r="10" spans="1:9" ht="15.75" x14ac:dyDescent="0.25">
      <c r="A10" s="12"/>
      <c r="B10" s="120" t="s">
        <v>16</v>
      </c>
      <c r="C10" s="92">
        <f>SUM(C11)</f>
        <v>108180.55</v>
      </c>
      <c r="D10" s="92">
        <f t="shared" ref="D10:G10" si="4">SUM(D11)</f>
        <v>78123</v>
      </c>
      <c r="E10" s="92">
        <f t="shared" si="4"/>
        <v>105050</v>
      </c>
      <c r="F10" s="92">
        <f t="shared" si="4"/>
        <v>105050</v>
      </c>
      <c r="G10" s="92">
        <f t="shared" si="4"/>
        <v>125282.99</v>
      </c>
      <c r="H10" s="117">
        <f t="shared" si="2"/>
        <v>115.8091634771685</v>
      </c>
      <c r="I10" s="121">
        <f t="shared" si="3"/>
        <v>119.26034269395527</v>
      </c>
    </row>
    <row r="11" spans="1:9" ht="15.75" x14ac:dyDescent="0.25">
      <c r="A11" s="12"/>
      <c r="B11" s="123" t="s">
        <v>17</v>
      </c>
      <c r="C11" s="293">
        <v>108180.55</v>
      </c>
      <c r="D11" s="166">
        <v>78123</v>
      </c>
      <c r="E11" s="166">
        <v>105050</v>
      </c>
      <c r="F11" s="166">
        <v>105050</v>
      </c>
      <c r="G11" s="191">
        <v>125282.99</v>
      </c>
      <c r="H11" s="194">
        <f t="shared" si="2"/>
        <v>115.8091634771685</v>
      </c>
      <c r="I11" s="195">
        <f t="shared" si="3"/>
        <v>119.26034269395527</v>
      </c>
    </row>
    <row r="12" spans="1:9" ht="15.75" x14ac:dyDescent="0.25">
      <c r="A12" s="12"/>
      <c r="B12" s="120" t="s">
        <v>124</v>
      </c>
      <c r="C12" s="92">
        <f>SUM(C13)</f>
        <v>28456.59</v>
      </c>
      <c r="D12" s="92">
        <f t="shared" ref="D12:G12" si="5">SUM(D13)</f>
        <v>36233</v>
      </c>
      <c r="E12" s="92">
        <f t="shared" si="5"/>
        <v>38233</v>
      </c>
      <c r="F12" s="92">
        <f t="shared" si="5"/>
        <v>38233</v>
      </c>
      <c r="G12" s="92">
        <f t="shared" si="5"/>
        <v>29496.27</v>
      </c>
      <c r="H12" s="117">
        <f t="shared" si="2"/>
        <v>103.65356495630714</v>
      </c>
      <c r="I12" s="121">
        <f t="shared" si="3"/>
        <v>77.148719692412314</v>
      </c>
    </row>
    <row r="13" spans="1:9" ht="15.75" x14ac:dyDescent="0.25">
      <c r="A13" s="12"/>
      <c r="B13" s="123" t="s">
        <v>125</v>
      </c>
      <c r="C13" s="293">
        <v>28456.59</v>
      </c>
      <c r="D13" s="166">
        <v>36233</v>
      </c>
      <c r="E13" s="166">
        <v>38233</v>
      </c>
      <c r="F13" s="166">
        <v>38233</v>
      </c>
      <c r="G13" s="191">
        <v>29496.27</v>
      </c>
      <c r="H13" s="194">
        <f t="shared" si="2"/>
        <v>103.65356495630714</v>
      </c>
      <c r="I13" s="195">
        <f t="shared" si="3"/>
        <v>77.148719692412314</v>
      </c>
    </row>
    <row r="14" spans="1:9" ht="15.75" x14ac:dyDescent="0.25">
      <c r="A14" s="12"/>
      <c r="B14" s="124" t="s">
        <v>126</v>
      </c>
      <c r="C14" s="92">
        <f>SUM(C15:C16)</f>
        <v>42735.74</v>
      </c>
      <c r="D14" s="92">
        <f t="shared" ref="D14:G14" si="6">SUM(D15:D16)</f>
        <v>125958</v>
      </c>
      <c r="E14" s="92">
        <f t="shared" si="6"/>
        <v>131323</v>
      </c>
      <c r="F14" s="92">
        <f t="shared" si="6"/>
        <v>131323</v>
      </c>
      <c r="G14" s="92">
        <f t="shared" si="6"/>
        <v>73645.509999999995</v>
      </c>
      <c r="H14" s="117">
        <f t="shared" si="2"/>
        <v>172.32768170154534</v>
      </c>
      <c r="I14" s="121">
        <f t="shared" si="3"/>
        <v>56.079673781439652</v>
      </c>
    </row>
    <row r="15" spans="1:9" ht="15.75" x14ac:dyDescent="0.25">
      <c r="A15" s="12"/>
      <c r="B15" s="125" t="s">
        <v>192</v>
      </c>
      <c r="C15" s="166">
        <v>2597.61</v>
      </c>
      <c r="D15" s="166">
        <v>0</v>
      </c>
      <c r="E15" s="166">
        <v>0</v>
      </c>
      <c r="F15" s="166">
        <v>0</v>
      </c>
      <c r="G15" s="191">
        <v>0</v>
      </c>
      <c r="H15" s="194">
        <v>0</v>
      </c>
      <c r="I15" s="195">
        <v>0</v>
      </c>
    </row>
    <row r="16" spans="1:9" ht="15.75" x14ac:dyDescent="0.25">
      <c r="A16" s="12"/>
      <c r="B16" s="126" t="s">
        <v>127</v>
      </c>
      <c r="C16" s="166">
        <v>40138.129999999997</v>
      </c>
      <c r="D16" s="166">
        <v>125958</v>
      </c>
      <c r="E16" s="166">
        <v>131323</v>
      </c>
      <c r="F16" s="166">
        <v>131323</v>
      </c>
      <c r="G16" s="191">
        <v>73645.509999999995</v>
      </c>
      <c r="H16" s="207">
        <f t="shared" si="2"/>
        <v>183.48017209571049</v>
      </c>
      <c r="I16" s="195">
        <f t="shared" si="3"/>
        <v>56.079673781439652</v>
      </c>
    </row>
    <row r="17" spans="1:9" ht="15.75" x14ac:dyDescent="0.25">
      <c r="A17" s="12"/>
      <c r="B17" s="124" t="s">
        <v>128</v>
      </c>
      <c r="C17" s="92">
        <f>SUM(C18)</f>
        <v>8960.7800000000007</v>
      </c>
      <c r="D17" s="92">
        <f t="shared" ref="D17:G17" si="7">SUM(D18)</f>
        <v>4685</v>
      </c>
      <c r="E17" s="92">
        <f t="shared" si="7"/>
        <v>10000</v>
      </c>
      <c r="F17" s="92">
        <f t="shared" si="7"/>
        <v>10000</v>
      </c>
      <c r="G17" s="92">
        <f t="shared" si="7"/>
        <v>7810.68</v>
      </c>
      <c r="H17" s="209">
        <f>(G17/C17)*100</f>
        <v>87.165179816935577</v>
      </c>
      <c r="I17" s="121">
        <f t="shared" si="3"/>
        <v>78.106799999999993</v>
      </c>
    </row>
    <row r="18" spans="1:9" ht="16.5" thickBot="1" x14ac:dyDescent="0.3">
      <c r="A18" s="12"/>
      <c r="B18" s="125" t="s">
        <v>129</v>
      </c>
      <c r="C18" s="166">
        <v>8960.7800000000007</v>
      </c>
      <c r="D18" s="166">
        <v>4685</v>
      </c>
      <c r="E18" s="166">
        <v>10000</v>
      </c>
      <c r="F18" s="166">
        <v>10000</v>
      </c>
      <c r="G18" s="191">
        <v>7810.68</v>
      </c>
      <c r="H18" s="208">
        <f>(G18/C18)*100</f>
        <v>87.165179816935577</v>
      </c>
      <c r="I18" s="195">
        <f t="shared" si="3"/>
        <v>78.106799999999993</v>
      </c>
    </row>
    <row r="19" spans="1:9" ht="15.75" customHeight="1" thickBot="1" x14ac:dyDescent="0.3">
      <c r="A19" s="12"/>
      <c r="B19" s="137" t="s">
        <v>35</v>
      </c>
      <c r="C19" s="157">
        <f>SUM(C20,C27,C33,C38,C45,C50)</f>
        <v>635421.76000000013</v>
      </c>
      <c r="D19" s="157">
        <f>SUM(D20,D27,D33,D38,D45)</f>
        <v>844681</v>
      </c>
      <c r="E19" s="157">
        <f>SUM(E20,E27,E33,E38,E45)</f>
        <v>997767</v>
      </c>
      <c r="F19" s="157">
        <f>SUM(F20,F27,F33,F38,F45)</f>
        <v>997767</v>
      </c>
      <c r="G19" s="157">
        <f>SUM(G20,G27,G33,G38,G45)</f>
        <v>776067.56</v>
      </c>
      <c r="H19" s="162">
        <f>(G19/C19)*100</f>
        <v>122.13424356131586</v>
      </c>
      <c r="I19" s="163">
        <f>(G19/F19)*100</f>
        <v>77.780439721899015</v>
      </c>
    </row>
    <row r="20" spans="1:9" ht="15.75" customHeight="1" x14ac:dyDescent="0.25">
      <c r="A20" s="12"/>
      <c r="B20" s="133" t="s">
        <v>14</v>
      </c>
      <c r="C20" s="134">
        <f>SUM(C21)</f>
        <v>496202.7</v>
      </c>
      <c r="D20" s="134">
        <f t="shared" ref="D20:G20" si="8">SUM(D21)</f>
        <v>599682</v>
      </c>
      <c r="E20" s="134">
        <f t="shared" si="8"/>
        <v>599682</v>
      </c>
      <c r="F20" s="134">
        <f t="shared" si="8"/>
        <v>599682</v>
      </c>
      <c r="G20" s="134">
        <f t="shared" si="8"/>
        <v>595871.34</v>
      </c>
      <c r="H20" s="135">
        <f t="shared" si="2"/>
        <v>120.08627522583009</v>
      </c>
      <c r="I20" s="136">
        <f t="shared" ref="I20:I47" si="9">(G20/F20)*100</f>
        <v>99.364553213202981</v>
      </c>
    </row>
    <row r="21" spans="1:9" ht="15.75" x14ac:dyDescent="0.25">
      <c r="A21" s="12"/>
      <c r="B21" s="127" t="s">
        <v>15</v>
      </c>
      <c r="C21" s="91">
        <f>SUM(C22:C26)</f>
        <v>496202.7</v>
      </c>
      <c r="D21" s="91">
        <f t="shared" ref="D21:G21" si="10">SUM(D22:D26)</f>
        <v>599682</v>
      </c>
      <c r="E21" s="91">
        <f t="shared" si="10"/>
        <v>599682</v>
      </c>
      <c r="F21" s="91">
        <f t="shared" si="10"/>
        <v>599682</v>
      </c>
      <c r="G21" s="91">
        <f t="shared" si="10"/>
        <v>595871.34</v>
      </c>
      <c r="H21" s="118">
        <f t="shared" si="2"/>
        <v>120.08627522583009</v>
      </c>
      <c r="I21" s="128">
        <f t="shared" si="9"/>
        <v>99.364553213202981</v>
      </c>
    </row>
    <row r="22" spans="1:9" ht="15.75" x14ac:dyDescent="0.25">
      <c r="A22" s="12"/>
      <c r="B22" s="122" t="s">
        <v>130</v>
      </c>
      <c r="C22" s="166">
        <v>254495.91</v>
      </c>
      <c r="D22" s="166">
        <v>334594</v>
      </c>
      <c r="E22" s="166">
        <v>326055</v>
      </c>
      <c r="F22" s="166">
        <v>326055</v>
      </c>
      <c r="G22" s="191">
        <v>323046.01</v>
      </c>
      <c r="H22" s="194">
        <f t="shared" si="2"/>
        <v>126.93563916213822</v>
      </c>
      <c r="I22" s="181">
        <f t="shared" si="9"/>
        <v>99.077152627624173</v>
      </c>
    </row>
    <row r="23" spans="1:9" ht="15.75" x14ac:dyDescent="0.25">
      <c r="A23" s="12"/>
      <c r="B23" s="122" t="s">
        <v>131</v>
      </c>
      <c r="C23" s="166">
        <v>217337.02</v>
      </c>
      <c r="D23" s="166">
        <v>244250</v>
      </c>
      <c r="E23" s="166">
        <v>254262</v>
      </c>
      <c r="F23" s="166">
        <v>254262</v>
      </c>
      <c r="G23" s="191">
        <v>253460.33</v>
      </c>
      <c r="H23" s="194">
        <f t="shared" si="2"/>
        <v>116.62087296494632</v>
      </c>
      <c r="I23" s="181">
        <f t="shared" si="9"/>
        <v>99.684707113135261</v>
      </c>
    </row>
    <row r="24" spans="1:9" ht="15.75" x14ac:dyDescent="0.25">
      <c r="A24" s="12"/>
      <c r="B24" s="122" t="s">
        <v>132</v>
      </c>
      <c r="C24" s="166">
        <v>2123.5700000000002</v>
      </c>
      <c r="D24" s="166">
        <v>2124</v>
      </c>
      <c r="E24" s="166">
        <v>1500</v>
      </c>
      <c r="F24" s="166">
        <v>1500</v>
      </c>
      <c r="G24" s="191">
        <v>1500</v>
      </c>
      <c r="H24" s="194">
        <f t="shared" si="2"/>
        <v>70.635769011617228</v>
      </c>
      <c r="I24" s="181">
        <f t="shared" si="9"/>
        <v>100</v>
      </c>
    </row>
    <row r="25" spans="1:9" ht="31.5" x14ac:dyDescent="0.25">
      <c r="A25" s="12"/>
      <c r="B25" s="122" t="s">
        <v>133</v>
      </c>
      <c r="C25" s="166">
        <v>0</v>
      </c>
      <c r="D25" s="166">
        <v>1991</v>
      </c>
      <c r="E25" s="166">
        <v>0</v>
      </c>
      <c r="F25" s="166">
        <v>0</v>
      </c>
      <c r="G25" s="191">
        <v>0</v>
      </c>
      <c r="H25" s="194">
        <v>0</v>
      </c>
      <c r="I25" s="181">
        <v>0</v>
      </c>
    </row>
    <row r="26" spans="1:9" ht="31.5" x14ac:dyDescent="0.25">
      <c r="A26" s="12"/>
      <c r="B26" s="122" t="s">
        <v>134</v>
      </c>
      <c r="C26" s="166">
        <v>22246.2</v>
      </c>
      <c r="D26" s="166">
        <v>16723</v>
      </c>
      <c r="E26" s="166">
        <v>17865</v>
      </c>
      <c r="F26" s="166">
        <v>17865</v>
      </c>
      <c r="G26" s="191">
        <v>17865</v>
      </c>
      <c r="H26" s="194">
        <f t="shared" si="2"/>
        <v>80.305849987863098</v>
      </c>
      <c r="I26" s="181">
        <f t="shared" si="9"/>
        <v>100</v>
      </c>
    </row>
    <row r="27" spans="1:9" ht="15.75" x14ac:dyDescent="0.25">
      <c r="A27" s="12"/>
      <c r="B27" s="120" t="s">
        <v>16</v>
      </c>
      <c r="C27" s="92">
        <f>SUM(C28)</f>
        <v>88581.58</v>
      </c>
      <c r="D27" s="92">
        <f t="shared" ref="D27:G27" si="11">SUM(D28)</f>
        <v>78123</v>
      </c>
      <c r="E27" s="92">
        <f t="shared" si="11"/>
        <v>164367</v>
      </c>
      <c r="F27" s="92">
        <f t="shared" si="11"/>
        <v>164367</v>
      </c>
      <c r="G27" s="92">
        <f t="shared" si="11"/>
        <v>100278.91</v>
      </c>
      <c r="H27" s="117">
        <f t="shared" si="2"/>
        <v>113.20514942271294</v>
      </c>
      <c r="I27" s="121">
        <f t="shared" si="9"/>
        <v>61.009150255221542</v>
      </c>
    </row>
    <row r="28" spans="1:9" ht="15.75" x14ac:dyDescent="0.25">
      <c r="A28" s="12"/>
      <c r="B28" s="129" t="s">
        <v>17</v>
      </c>
      <c r="C28" s="91">
        <f>SUM(C29:C32)</f>
        <v>88581.58</v>
      </c>
      <c r="D28" s="91">
        <f t="shared" ref="D28:G28" si="12">SUM(D29:D32)</f>
        <v>78123</v>
      </c>
      <c r="E28" s="91">
        <f t="shared" si="12"/>
        <v>164367</v>
      </c>
      <c r="F28" s="91">
        <f t="shared" si="12"/>
        <v>164367</v>
      </c>
      <c r="G28" s="91">
        <f t="shared" si="12"/>
        <v>100278.91</v>
      </c>
      <c r="H28" s="118">
        <f t="shared" si="2"/>
        <v>113.20514942271294</v>
      </c>
      <c r="I28" s="128">
        <f t="shared" si="9"/>
        <v>61.009150255221542</v>
      </c>
    </row>
    <row r="29" spans="1:9" ht="15.75" x14ac:dyDescent="0.25">
      <c r="A29" s="12"/>
      <c r="B29" s="122" t="s">
        <v>130</v>
      </c>
      <c r="C29" s="166">
        <v>0</v>
      </c>
      <c r="D29" s="166">
        <v>24636</v>
      </c>
      <c r="E29" s="166">
        <v>18975</v>
      </c>
      <c r="F29" s="166">
        <v>18975</v>
      </c>
      <c r="G29" s="191">
        <v>0</v>
      </c>
      <c r="H29" s="194">
        <v>0</v>
      </c>
      <c r="I29" s="181">
        <f t="shared" si="9"/>
        <v>0</v>
      </c>
    </row>
    <row r="30" spans="1:9" ht="15.75" x14ac:dyDescent="0.25">
      <c r="A30" s="12"/>
      <c r="B30" s="122" t="s">
        <v>131</v>
      </c>
      <c r="C30" s="166">
        <v>59831.23</v>
      </c>
      <c r="D30" s="166">
        <v>51495</v>
      </c>
      <c r="E30" s="166">
        <v>104422</v>
      </c>
      <c r="F30" s="166">
        <v>104422</v>
      </c>
      <c r="G30" s="191">
        <v>67539.69</v>
      </c>
      <c r="H30" s="194">
        <f t="shared" si="2"/>
        <v>112.88367295808558</v>
      </c>
      <c r="I30" s="181">
        <f t="shared" si="9"/>
        <v>64.679559862864139</v>
      </c>
    </row>
    <row r="31" spans="1:9" ht="15.75" x14ac:dyDescent="0.25">
      <c r="A31" s="12"/>
      <c r="B31" s="122" t="s">
        <v>132</v>
      </c>
      <c r="C31" s="166"/>
      <c r="D31" s="166"/>
      <c r="E31" s="166">
        <v>700</v>
      </c>
      <c r="F31" s="166">
        <v>700</v>
      </c>
      <c r="G31" s="191">
        <v>823.8</v>
      </c>
      <c r="H31" s="194">
        <v>0</v>
      </c>
      <c r="I31" s="181">
        <f t="shared" si="9"/>
        <v>117.68571428571428</v>
      </c>
    </row>
    <row r="32" spans="1:9" ht="31.5" x14ac:dyDescent="0.25">
      <c r="A32" s="12"/>
      <c r="B32" s="122" t="s">
        <v>134</v>
      </c>
      <c r="C32" s="166">
        <v>28750.35</v>
      </c>
      <c r="D32" s="166">
        <v>1992</v>
      </c>
      <c r="E32" s="166">
        <v>40270</v>
      </c>
      <c r="F32" s="166">
        <v>40270</v>
      </c>
      <c r="G32" s="191">
        <v>31915.42</v>
      </c>
      <c r="H32" s="194">
        <f t="shared" si="2"/>
        <v>111.00880511019867</v>
      </c>
      <c r="I32" s="181">
        <f t="shared" si="9"/>
        <v>79.253588279115959</v>
      </c>
    </row>
    <row r="33" spans="1:12" ht="15.75" x14ac:dyDescent="0.25">
      <c r="A33" s="12"/>
      <c r="B33" s="120" t="s">
        <v>124</v>
      </c>
      <c r="C33" s="92">
        <f>SUM(C34)</f>
        <v>4354.88</v>
      </c>
      <c r="D33" s="92">
        <f t="shared" ref="D33:G33" si="13">SUM(D34)</f>
        <v>36233</v>
      </c>
      <c r="E33" s="92">
        <f t="shared" si="13"/>
        <v>80092</v>
      </c>
      <c r="F33" s="92">
        <f t="shared" si="13"/>
        <v>80092</v>
      </c>
      <c r="G33" s="92">
        <f t="shared" si="13"/>
        <v>5834.3799999999992</v>
      </c>
      <c r="H33" s="117">
        <f t="shared" si="2"/>
        <v>133.97338158571532</v>
      </c>
      <c r="I33" s="121">
        <f t="shared" si="9"/>
        <v>7.2845977126304735</v>
      </c>
    </row>
    <row r="34" spans="1:12" ht="15.75" x14ac:dyDescent="0.25">
      <c r="A34" s="12"/>
      <c r="B34" s="129" t="s">
        <v>125</v>
      </c>
      <c r="C34" s="91">
        <f>SUM(C35:C37)</f>
        <v>4354.88</v>
      </c>
      <c r="D34" s="91">
        <f t="shared" ref="D34:G34" si="14">SUM(D35:D37)</f>
        <v>36233</v>
      </c>
      <c r="E34" s="91">
        <f t="shared" si="14"/>
        <v>80092</v>
      </c>
      <c r="F34" s="91">
        <f t="shared" si="14"/>
        <v>80092</v>
      </c>
      <c r="G34" s="91">
        <f t="shared" si="14"/>
        <v>5834.3799999999992</v>
      </c>
      <c r="H34" s="118">
        <f t="shared" si="2"/>
        <v>133.97338158571532</v>
      </c>
      <c r="I34" s="128">
        <f t="shared" si="9"/>
        <v>7.2845977126304735</v>
      </c>
    </row>
    <row r="35" spans="1:12" ht="15.75" x14ac:dyDescent="0.25">
      <c r="A35" s="12"/>
      <c r="B35" s="122" t="s">
        <v>131</v>
      </c>
      <c r="C35" s="166">
        <v>3618.3</v>
      </c>
      <c r="D35" s="166">
        <v>25217</v>
      </c>
      <c r="E35" s="166">
        <v>51530</v>
      </c>
      <c r="F35" s="166">
        <v>51530</v>
      </c>
      <c r="G35" s="191">
        <v>4538.6499999999996</v>
      </c>
      <c r="H35" s="194">
        <f t="shared" si="2"/>
        <v>125.43597822181687</v>
      </c>
      <c r="I35" s="181">
        <f t="shared" si="9"/>
        <v>8.8077818746361345</v>
      </c>
    </row>
    <row r="36" spans="1:12" ht="31.5" x14ac:dyDescent="0.25">
      <c r="A36" s="12"/>
      <c r="B36" s="123" t="s">
        <v>135</v>
      </c>
      <c r="C36" s="166">
        <v>736.58</v>
      </c>
      <c r="D36" s="166">
        <v>1062</v>
      </c>
      <c r="E36" s="166">
        <v>1062</v>
      </c>
      <c r="F36" s="166">
        <v>1062</v>
      </c>
      <c r="G36" s="191">
        <v>765.73</v>
      </c>
      <c r="H36" s="194">
        <f t="shared" si="2"/>
        <v>103.95747916044422</v>
      </c>
      <c r="I36" s="181">
        <f t="shared" si="9"/>
        <v>72.102636534839931</v>
      </c>
    </row>
    <row r="37" spans="1:12" ht="31.5" x14ac:dyDescent="0.25">
      <c r="A37" s="12"/>
      <c r="B37" s="122" t="s">
        <v>134</v>
      </c>
      <c r="C37" s="166">
        <v>0</v>
      </c>
      <c r="D37" s="166">
        <v>9954</v>
      </c>
      <c r="E37" s="166">
        <v>27500</v>
      </c>
      <c r="F37" s="166">
        <v>27500</v>
      </c>
      <c r="G37" s="191">
        <v>530</v>
      </c>
      <c r="H37" s="194">
        <v>0</v>
      </c>
      <c r="I37" s="181">
        <f t="shared" si="9"/>
        <v>1.927272727272727</v>
      </c>
    </row>
    <row r="38" spans="1:12" ht="15.75" x14ac:dyDescent="0.25">
      <c r="A38" s="12"/>
      <c r="B38" s="124" t="s">
        <v>126</v>
      </c>
      <c r="C38" s="92">
        <f>SUM(C39,C41)</f>
        <v>31175.88</v>
      </c>
      <c r="D38" s="92">
        <f t="shared" ref="D38:G38" si="15">SUM(D39,D41)</f>
        <v>125958</v>
      </c>
      <c r="E38" s="92">
        <f t="shared" si="15"/>
        <v>142883</v>
      </c>
      <c r="F38" s="92">
        <f t="shared" si="15"/>
        <v>142883</v>
      </c>
      <c r="G38" s="92">
        <f t="shared" si="15"/>
        <v>65529.880000000005</v>
      </c>
      <c r="H38" s="117">
        <f t="shared" si="2"/>
        <v>210.19416292338823</v>
      </c>
      <c r="I38" s="121">
        <f t="shared" si="9"/>
        <v>45.86261486670913</v>
      </c>
    </row>
    <row r="39" spans="1:12" ht="15.75" x14ac:dyDescent="0.25">
      <c r="A39" s="12"/>
      <c r="B39" s="129" t="s">
        <v>192</v>
      </c>
      <c r="C39" s="91">
        <f>SUM(C40)</f>
        <v>2597.61</v>
      </c>
      <c r="D39" s="91">
        <f t="shared" ref="D39:G39" si="16">SUM(D40)</f>
        <v>0</v>
      </c>
      <c r="E39" s="91">
        <f t="shared" si="16"/>
        <v>0</v>
      </c>
      <c r="F39" s="91">
        <f t="shared" si="16"/>
        <v>0</v>
      </c>
      <c r="G39" s="91">
        <f t="shared" si="16"/>
        <v>0</v>
      </c>
      <c r="H39" s="91">
        <v>0</v>
      </c>
      <c r="I39" s="128">
        <v>0</v>
      </c>
    </row>
    <row r="40" spans="1:12" ht="15.75" x14ac:dyDescent="0.25">
      <c r="A40" s="12"/>
      <c r="B40" s="122" t="s">
        <v>131</v>
      </c>
      <c r="C40" s="166">
        <v>2597.61</v>
      </c>
      <c r="D40" s="166">
        <v>0</v>
      </c>
      <c r="E40" s="166">
        <v>0</v>
      </c>
      <c r="F40" s="166">
        <v>0</v>
      </c>
      <c r="G40" s="166">
        <v>0</v>
      </c>
      <c r="H40" s="194">
        <v>0</v>
      </c>
      <c r="I40" s="181">
        <v>0</v>
      </c>
    </row>
    <row r="41" spans="1:12" ht="15.75" x14ac:dyDescent="0.25">
      <c r="A41" s="12"/>
      <c r="B41" s="130" t="s">
        <v>127</v>
      </c>
      <c r="C41" s="91">
        <f>SUM(C42:C44)</f>
        <v>28578.27</v>
      </c>
      <c r="D41" s="91">
        <f t="shared" ref="D41:G41" si="17">SUM(D42:D44)</f>
        <v>125958</v>
      </c>
      <c r="E41" s="91">
        <f t="shared" si="17"/>
        <v>142883</v>
      </c>
      <c r="F41" s="91">
        <f t="shared" si="17"/>
        <v>142883</v>
      </c>
      <c r="G41" s="91">
        <f t="shared" si="17"/>
        <v>65529.880000000005</v>
      </c>
      <c r="H41" s="118">
        <f t="shared" ref="H41" si="18">(G41/C41)*100</f>
        <v>229.29967419301448</v>
      </c>
      <c r="I41" s="128">
        <f t="shared" si="9"/>
        <v>45.86261486670913</v>
      </c>
    </row>
    <row r="42" spans="1:12" ht="15.75" x14ac:dyDescent="0.25">
      <c r="A42" s="12"/>
      <c r="B42" s="122" t="s">
        <v>130</v>
      </c>
      <c r="C42" s="166">
        <v>0</v>
      </c>
      <c r="D42" s="166">
        <v>3053</v>
      </c>
      <c r="E42" s="166">
        <v>0</v>
      </c>
      <c r="F42" s="166">
        <v>0</v>
      </c>
      <c r="G42" s="191">
        <v>0</v>
      </c>
      <c r="H42" s="194">
        <v>0</v>
      </c>
      <c r="I42" s="181">
        <v>0</v>
      </c>
    </row>
    <row r="43" spans="1:12" ht="15.75" x14ac:dyDescent="0.25">
      <c r="A43" s="12"/>
      <c r="B43" s="122" t="s">
        <v>131</v>
      </c>
      <c r="C43" s="166">
        <v>24075.98</v>
      </c>
      <c r="D43" s="166">
        <v>74681</v>
      </c>
      <c r="E43" s="166">
        <v>70985</v>
      </c>
      <c r="F43" s="166">
        <v>70985</v>
      </c>
      <c r="G43" s="191">
        <v>29127.200000000001</v>
      </c>
      <c r="H43" s="194">
        <f t="shared" ref="H43:H47" si="19">(G43/C43)*100</f>
        <v>120.98032977266141</v>
      </c>
      <c r="I43" s="181">
        <f t="shared" si="9"/>
        <v>41.032894273438053</v>
      </c>
    </row>
    <row r="44" spans="1:12" ht="31.5" x14ac:dyDescent="0.25">
      <c r="A44" s="12"/>
      <c r="B44" s="122" t="s">
        <v>134</v>
      </c>
      <c r="C44" s="166">
        <v>4502.29</v>
      </c>
      <c r="D44" s="166">
        <v>48224</v>
      </c>
      <c r="E44" s="166">
        <v>71898</v>
      </c>
      <c r="F44" s="166">
        <v>71898</v>
      </c>
      <c r="G44" s="191">
        <v>36402.68</v>
      </c>
      <c r="H44" s="194">
        <f t="shared" si="19"/>
        <v>808.53698895450987</v>
      </c>
      <c r="I44" s="181">
        <f t="shared" si="9"/>
        <v>50.631005034910572</v>
      </c>
    </row>
    <row r="45" spans="1:12" ht="15.75" x14ac:dyDescent="0.25">
      <c r="A45" s="12"/>
      <c r="B45" s="124" t="s">
        <v>128</v>
      </c>
      <c r="C45" s="92">
        <f>SUM(C46)</f>
        <v>8218.41</v>
      </c>
      <c r="D45" s="92">
        <f t="shared" ref="D45:G45" si="20">SUM(D46)</f>
        <v>4685</v>
      </c>
      <c r="E45" s="92">
        <f t="shared" si="20"/>
        <v>10743</v>
      </c>
      <c r="F45" s="92">
        <f t="shared" si="20"/>
        <v>10743</v>
      </c>
      <c r="G45" s="92">
        <f t="shared" si="20"/>
        <v>8553.0499999999993</v>
      </c>
      <c r="H45" s="117">
        <f t="shared" si="19"/>
        <v>104.07183384620626</v>
      </c>
      <c r="I45" s="121">
        <f t="shared" si="9"/>
        <v>79.615098203481324</v>
      </c>
    </row>
    <row r="46" spans="1:12" ht="15.75" x14ac:dyDescent="0.25">
      <c r="A46" s="12"/>
      <c r="B46" s="129" t="s">
        <v>129</v>
      </c>
      <c r="C46" s="104">
        <f>SUM(C47:C48)</f>
        <v>8218.41</v>
      </c>
      <c r="D46" s="104">
        <f t="shared" ref="D46:G46" si="21">SUM(D47:D48)</f>
        <v>4685</v>
      </c>
      <c r="E46" s="104">
        <f t="shared" si="21"/>
        <v>10743</v>
      </c>
      <c r="F46" s="104">
        <f t="shared" si="21"/>
        <v>10743</v>
      </c>
      <c r="G46" s="104">
        <f t="shared" si="21"/>
        <v>8553.0499999999993</v>
      </c>
      <c r="H46" s="118">
        <f t="shared" si="19"/>
        <v>104.07183384620626</v>
      </c>
      <c r="I46" s="128">
        <f t="shared" si="9"/>
        <v>79.615098203481324</v>
      </c>
    </row>
    <row r="47" spans="1:12" ht="15" customHeight="1" x14ac:dyDescent="0.25">
      <c r="A47" s="12"/>
      <c r="B47" s="179" t="s">
        <v>131</v>
      </c>
      <c r="C47" s="180">
        <v>7488.43</v>
      </c>
      <c r="D47" s="180">
        <v>4685</v>
      </c>
      <c r="E47" s="180">
        <v>10743</v>
      </c>
      <c r="F47" s="180">
        <v>10743</v>
      </c>
      <c r="G47" s="180">
        <v>8553.0499999999993</v>
      </c>
      <c r="H47" s="194">
        <f t="shared" si="19"/>
        <v>114.2168652174087</v>
      </c>
      <c r="I47" s="181">
        <f t="shared" si="9"/>
        <v>79.615098203481324</v>
      </c>
      <c r="J47" s="7"/>
      <c r="K47" s="7"/>
      <c r="L47" s="7"/>
    </row>
    <row r="48" spans="1:12" ht="31.5" x14ac:dyDescent="0.25">
      <c r="B48" s="179" t="s">
        <v>134</v>
      </c>
      <c r="C48" s="182">
        <v>729.98</v>
      </c>
      <c r="D48" s="180">
        <v>0</v>
      </c>
      <c r="E48" s="180">
        <v>0</v>
      </c>
      <c r="F48" s="180">
        <v>0</v>
      </c>
      <c r="G48" s="180">
        <v>0</v>
      </c>
      <c r="H48" s="180">
        <v>0</v>
      </c>
      <c r="I48" s="181">
        <v>0</v>
      </c>
      <c r="J48" s="7"/>
      <c r="K48" s="7"/>
      <c r="L48" s="7"/>
    </row>
    <row r="49" spans="2:12" ht="47.25" x14ac:dyDescent="0.25">
      <c r="B49" s="124" t="s">
        <v>211</v>
      </c>
      <c r="C49" s="183">
        <f>SUM(C50)</f>
        <v>6888.31</v>
      </c>
      <c r="D49" s="183">
        <f t="shared" ref="D49:H50" si="22">SUM(D50)</f>
        <v>0</v>
      </c>
      <c r="E49" s="183">
        <f t="shared" si="22"/>
        <v>0</v>
      </c>
      <c r="F49" s="183">
        <f t="shared" si="22"/>
        <v>0</v>
      </c>
      <c r="G49" s="183">
        <f t="shared" si="22"/>
        <v>0</v>
      </c>
      <c r="H49" s="183">
        <f t="shared" si="22"/>
        <v>0</v>
      </c>
      <c r="I49" s="121">
        <v>0</v>
      </c>
      <c r="J49" s="7"/>
      <c r="K49" s="7"/>
      <c r="L49" s="7"/>
    </row>
    <row r="50" spans="2:12" ht="47.25" x14ac:dyDescent="0.25">
      <c r="B50" s="129" t="s">
        <v>212</v>
      </c>
      <c r="C50" s="104">
        <f>SUM(C51)</f>
        <v>6888.31</v>
      </c>
      <c r="D50" s="104">
        <f t="shared" si="22"/>
        <v>0</v>
      </c>
      <c r="E50" s="104">
        <f t="shared" si="22"/>
        <v>0</v>
      </c>
      <c r="F50" s="104">
        <f t="shared" si="22"/>
        <v>0</v>
      </c>
      <c r="G50" s="104">
        <f t="shared" si="22"/>
        <v>0</v>
      </c>
      <c r="H50" s="104">
        <f t="shared" si="22"/>
        <v>0</v>
      </c>
      <c r="I50" s="128">
        <v>0</v>
      </c>
    </row>
    <row r="51" spans="2:12" ht="32.25" thickBot="1" x14ac:dyDescent="0.3">
      <c r="B51" s="131" t="s">
        <v>134</v>
      </c>
      <c r="C51" s="98">
        <v>6888.31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210">
        <v>0</v>
      </c>
    </row>
  </sheetData>
  <mergeCells count="1">
    <mergeCell ref="B3:I3"/>
  </mergeCells>
  <pageMargins left="0.7" right="0.7" top="0.75" bottom="0.75" header="0.3" footer="0.3"/>
  <pageSetup paperSize="9" scale="64" fitToHeight="0" orientation="landscape" r:id="rId1"/>
  <ignoredErrors>
    <ignoredError sqref="H3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6"/>
  <sheetViews>
    <sheetView zoomScaleNormal="100" workbookViewId="0">
      <selection activeCell="E21" sqref="E21"/>
    </sheetView>
  </sheetViews>
  <sheetFormatPr defaultRowHeight="15" x14ac:dyDescent="0.25"/>
  <cols>
    <col min="2" max="2" width="37.7109375" customWidth="1"/>
    <col min="3" max="7" width="25.28515625" customWidth="1"/>
    <col min="8" max="9" width="15.7109375" customWidth="1"/>
  </cols>
  <sheetData>
    <row r="1" spans="1:9" ht="18.75" x14ac:dyDescent="0.3">
      <c r="A1" s="17" t="s">
        <v>47</v>
      </c>
      <c r="B1" s="13"/>
      <c r="C1" s="13"/>
      <c r="D1" s="13"/>
      <c r="E1" s="13"/>
      <c r="F1" s="13"/>
      <c r="G1" s="28"/>
      <c r="H1" s="28"/>
      <c r="I1" s="28"/>
    </row>
    <row r="2" spans="1:9" ht="18.75" x14ac:dyDescent="0.25">
      <c r="A2" s="12"/>
      <c r="B2" s="13"/>
      <c r="C2" s="13"/>
      <c r="D2" s="13"/>
      <c r="E2" s="13"/>
      <c r="F2" s="13"/>
      <c r="G2" s="28"/>
      <c r="H2" s="28"/>
      <c r="I2" s="28"/>
    </row>
    <row r="3" spans="1:9" ht="15.75" customHeight="1" x14ac:dyDescent="0.25">
      <c r="A3" s="12"/>
      <c r="B3" s="216" t="s">
        <v>33</v>
      </c>
      <c r="C3" s="216"/>
      <c r="D3" s="216"/>
      <c r="E3" s="216"/>
      <c r="F3" s="216"/>
      <c r="G3" s="216"/>
      <c r="H3" s="216"/>
      <c r="I3" s="216"/>
    </row>
    <row r="4" spans="1:9" ht="19.5" thickBot="1" x14ac:dyDescent="0.3">
      <c r="A4" s="12"/>
      <c r="B4" s="13"/>
      <c r="C4" s="13"/>
      <c r="D4" s="13"/>
      <c r="E4" s="13"/>
      <c r="F4" s="13"/>
      <c r="G4" s="28"/>
      <c r="H4" s="28"/>
      <c r="I4" s="28"/>
    </row>
    <row r="5" spans="1:9" ht="31.5" x14ac:dyDescent="0.25">
      <c r="A5" s="12"/>
      <c r="B5" s="119" t="s">
        <v>8</v>
      </c>
      <c r="C5" s="69" t="s">
        <v>204</v>
      </c>
      <c r="D5" s="69" t="s">
        <v>48</v>
      </c>
      <c r="E5" s="69" t="s">
        <v>53</v>
      </c>
      <c r="F5" s="69" t="s">
        <v>49</v>
      </c>
      <c r="G5" s="69" t="s">
        <v>205</v>
      </c>
      <c r="H5" s="69" t="s">
        <v>18</v>
      </c>
      <c r="I5" s="70" t="s">
        <v>37</v>
      </c>
    </row>
    <row r="6" spans="1:9" ht="16.5" thickBot="1" x14ac:dyDescent="0.3">
      <c r="A6" s="12"/>
      <c r="B6" s="132">
        <v>1</v>
      </c>
      <c r="C6" s="83">
        <v>2</v>
      </c>
      <c r="D6" s="83">
        <v>3</v>
      </c>
      <c r="E6" s="83">
        <v>4</v>
      </c>
      <c r="F6" s="83">
        <v>5</v>
      </c>
      <c r="G6" s="83">
        <v>6</v>
      </c>
      <c r="H6" s="83" t="s">
        <v>50</v>
      </c>
      <c r="I6" s="84" t="s">
        <v>51</v>
      </c>
    </row>
    <row r="7" spans="1:9" ht="15.75" customHeight="1" thickBot="1" x14ac:dyDescent="0.3">
      <c r="A7" s="12"/>
      <c r="B7" s="137" t="s">
        <v>35</v>
      </c>
      <c r="C7" s="157">
        <f>SUM(C8)</f>
        <v>635421.76</v>
      </c>
      <c r="D7" s="157">
        <f t="shared" ref="D7:G7" si="0">SUM(D8)</f>
        <v>844681</v>
      </c>
      <c r="E7" s="157">
        <f t="shared" si="0"/>
        <v>997767</v>
      </c>
      <c r="F7" s="157">
        <f t="shared" si="0"/>
        <v>997767</v>
      </c>
      <c r="G7" s="157">
        <f t="shared" si="0"/>
        <v>776067.56</v>
      </c>
      <c r="H7" s="158">
        <f>(G7/C7)*100</f>
        <v>122.13424356131588</v>
      </c>
      <c r="I7" s="159">
        <f>(G7/F7)*100</f>
        <v>77.780439721899015</v>
      </c>
    </row>
    <row r="8" spans="1:9" ht="15.75" customHeight="1" x14ac:dyDescent="0.25">
      <c r="A8" s="12"/>
      <c r="B8" s="142" t="s">
        <v>136</v>
      </c>
      <c r="C8" s="160">
        <f>SUM(C9)</f>
        <v>635421.76</v>
      </c>
      <c r="D8" s="160">
        <f t="shared" ref="D8:G8" si="1">SUM(D9)</f>
        <v>844681</v>
      </c>
      <c r="E8" s="160">
        <f t="shared" si="1"/>
        <v>997767</v>
      </c>
      <c r="F8" s="160">
        <f t="shared" si="1"/>
        <v>997767</v>
      </c>
      <c r="G8" s="160">
        <f t="shared" si="1"/>
        <v>776067.56</v>
      </c>
      <c r="H8" s="111">
        <f>(G8/C8)*100</f>
        <v>122.13424356131588</v>
      </c>
      <c r="I8" s="112">
        <f>(G8/F8)*100</f>
        <v>77.780439721899015</v>
      </c>
    </row>
    <row r="9" spans="1:9" ht="16.5" thickBot="1" x14ac:dyDescent="0.3">
      <c r="A9" s="12"/>
      <c r="B9" s="141" t="s">
        <v>137</v>
      </c>
      <c r="C9" s="184">
        <v>635421.76</v>
      </c>
      <c r="D9" s="184">
        <v>844681</v>
      </c>
      <c r="E9" s="184">
        <v>997767</v>
      </c>
      <c r="F9" s="184">
        <v>997767</v>
      </c>
      <c r="G9" s="98">
        <v>776067.56</v>
      </c>
      <c r="H9" s="98">
        <f>(G9/C9)*100</f>
        <v>122.13424356131588</v>
      </c>
      <c r="I9" s="211">
        <f>(G9/F9)*100</f>
        <v>77.780439721899015</v>
      </c>
    </row>
    <row r="10" spans="1:9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25">
      <c r="A11" s="12"/>
      <c r="B11" s="29"/>
      <c r="C11" s="29"/>
      <c r="D11" s="29"/>
      <c r="E11" s="29"/>
      <c r="F11" s="29"/>
      <c r="G11" s="29"/>
      <c r="H11" s="29"/>
      <c r="I11" s="29"/>
    </row>
    <row r="12" spans="1:9" x14ac:dyDescent="0.25">
      <c r="A12" s="12"/>
      <c r="B12" s="29"/>
      <c r="C12" s="29"/>
      <c r="D12" s="29"/>
      <c r="E12" s="29"/>
      <c r="F12" s="29"/>
      <c r="G12" s="29"/>
      <c r="H12" s="29"/>
      <c r="I12" s="29"/>
    </row>
    <row r="13" spans="1:9" x14ac:dyDescent="0.25">
      <c r="A13" s="12"/>
      <c r="B13" s="29"/>
      <c r="C13" s="29"/>
      <c r="D13" s="29"/>
      <c r="E13" s="29"/>
      <c r="F13" s="29"/>
      <c r="G13" s="29"/>
      <c r="H13" s="29"/>
      <c r="I13" s="29"/>
    </row>
    <row r="14" spans="1:9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9" x14ac:dyDescent="0.25">
      <c r="A16" s="12"/>
      <c r="B16" s="12"/>
      <c r="C16" s="12"/>
      <c r="D16" s="12"/>
      <c r="E16" s="12"/>
      <c r="F16" s="12"/>
      <c r="G16" s="12"/>
      <c r="H16" s="12"/>
      <c r="I16" s="12"/>
    </row>
  </sheetData>
  <mergeCells count="1">
    <mergeCell ref="B3:I3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60"/>
  <sheetViews>
    <sheetView tabSelected="1" zoomScaleNormal="100" workbookViewId="0">
      <selection activeCell="N37" sqref="N3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2.7109375" customWidth="1"/>
    <col min="6" max="9" width="24.28515625" customWidth="1"/>
    <col min="10" max="10" width="15.7109375" customWidth="1"/>
    <col min="11" max="11" width="24.28515625" customWidth="1"/>
  </cols>
  <sheetData>
    <row r="1" spans="1:11" ht="18.75" x14ac:dyDescent="0.3">
      <c r="A1" s="17" t="s">
        <v>47</v>
      </c>
      <c r="B1" s="13"/>
      <c r="C1" s="13"/>
      <c r="D1" s="13"/>
      <c r="E1" s="13"/>
      <c r="F1" s="13"/>
      <c r="G1" s="13"/>
      <c r="H1" s="13"/>
      <c r="I1" s="13"/>
      <c r="J1" s="28"/>
      <c r="K1" s="3"/>
    </row>
    <row r="2" spans="1:11" ht="18.75" x14ac:dyDescent="0.25">
      <c r="A2" s="12"/>
      <c r="B2" s="13"/>
      <c r="C2" s="13"/>
      <c r="D2" s="13"/>
      <c r="E2" s="13"/>
      <c r="F2" s="13"/>
      <c r="G2" s="13"/>
      <c r="H2" s="13"/>
      <c r="I2" s="13"/>
      <c r="J2" s="28"/>
      <c r="K2" s="3"/>
    </row>
    <row r="3" spans="1:11" ht="18" customHeight="1" x14ac:dyDescent="0.25">
      <c r="A3" s="12"/>
      <c r="B3" s="216" t="s">
        <v>9</v>
      </c>
      <c r="C3" s="216"/>
      <c r="D3" s="216"/>
      <c r="E3" s="216"/>
      <c r="F3" s="216"/>
      <c r="G3" s="216"/>
      <c r="H3" s="216"/>
      <c r="I3" s="216"/>
      <c r="J3" s="216"/>
      <c r="K3" s="4"/>
    </row>
    <row r="4" spans="1:11" ht="18.75" x14ac:dyDescent="0.25">
      <c r="A4" s="12"/>
      <c r="B4" s="13"/>
      <c r="C4" s="13"/>
      <c r="D4" s="13"/>
      <c r="E4" s="13"/>
      <c r="F4" s="13"/>
      <c r="G4" s="13"/>
      <c r="H4" s="13"/>
      <c r="I4" s="13"/>
      <c r="J4" s="28"/>
      <c r="K4" s="3"/>
    </row>
    <row r="5" spans="1:11" ht="16.5" x14ac:dyDescent="0.25">
      <c r="A5" s="12"/>
      <c r="B5" s="281" t="s">
        <v>41</v>
      </c>
      <c r="C5" s="281"/>
      <c r="D5" s="281"/>
      <c r="E5" s="281"/>
      <c r="F5" s="281"/>
      <c r="G5" s="281"/>
      <c r="H5" s="281"/>
      <c r="I5" s="281"/>
      <c r="J5" s="281"/>
    </row>
    <row r="6" spans="1:11" ht="19.5" thickBot="1" x14ac:dyDescent="0.3">
      <c r="A6" s="12"/>
      <c r="B6" s="13"/>
      <c r="C6" s="13"/>
      <c r="D6" s="13"/>
      <c r="E6" s="13"/>
      <c r="F6" s="13"/>
      <c r="G6" s="13"/>
      <c r="H6" s="13"/>
      <c r="I6" s="13"/>
      <c r="J6" s="28"/>
    </row>
    <row r="7" spans="1:11" ht="31.5" x14ac:dyDescent="0.25">
      <c r="A7" s="12"/>
      <c r="B7" s="282" t="s">
        <v>8</v>
      </c>
      <c r="C7" s="283"/>
      <c r="D7" s="283"/>
      <c r="E7" s="284"/>
      <c r="F7" s="69" t="s">
        <v>48</v>
      </c>
      <c r="G7" s="69" t="s">
        <v>53</v>
      </c>
      <c r="H7" s="69" t="s">
        <v>49</v>
      </c>
      <c r="I7" s="69" t="s">
        <v>205</v>
      </c>
      <c r="J7" s="70" t="s">
        <v>37</v>
      </c>
    </row>
    <row r="8" spans="1:11" s="9" customFormat="1" ht="15.75" x14ac:dyDescent="0.2">
      <c r="A8" s="45"/>
      <c r="B8" s="285">
        <v>1</v>
      </c>
      <c r="C8" s="286"/>
      <c r="D8" s="286"/>
      <c r="E8" s="287"/>
      <c r="F8" s="52">
        <v>2</v>
      </c>
      <c r="G8" s="52">
        <v>3</v>
      </c>
      <c r="H8" s="52">
        <v>4</v>
      </c>
      <c r="I8" s="52">
        <v>5</v>
      </c>
      <c r="J8" s="71" t="s">
        <v>138</v>
      </c>
    </row>
    <row r="9" spans="1:11" ht="19.5" customHeight="1" x14ac:dyDescent="0.25">
      <c r="A9" s="12"/>
      <c r="B9" s="288" t="s">
        <v>139</v>
      </c>
      <c r="C9" s="289"/>
      <c r="D9" s="289"/>
      <c r="E9" s="290"/>
      <c r="F9" s="144">
        <f>SUM(F10,F12,F14,F16,F18)</f>
        <v>844681</v>
      </c>
      <c r="G9" s="144">
        <f t="shared" ref="G9:I9" si="0">SUM(G10,G12,G14,G16,G18)</f>
        <v>997767</v>
      </c>
      <c r="H9" s="144">
        <f t="shared" si="0"/>
        <v>997767</v>
      </c>
      <c r="I9" s="144">
        <f t="shared" si="0"/>
        <v>776067.56</v>
      </c>
      <c r="J9" s="151">
        <f>(I9/H9)*100</f>
        <v>77.780439721899015</v>
      </c>
    </row>
    <row r="10" spans="1:11" ht="20.100000000000001" customHeight="1" x14ac:dyDescent="0.25">
      <c r="A10" s="12"/>
      <c r="B10" s="275" t="s">
        <v>140</v>
      </c>
      <c r="C10" s="276"/>
      <c r="D10" s="276"/>
      <c r="E10" s="277"/>
      <c r="F10" s="150">
        <f>SUM(F11)</f>
        <v>599682</v>
      </c>
      <c r="G10" s="150">
        <f t="shared" ref="G10:I10" si="1">SUM(G11)</f>
        <v>599682</v>
      </c>
      <c r="H10" s="150">
        <f t="shared" si="1"/>
        <v>599682</v>
      </c>
      <c r="I10" s="150">
        <f t="shared" si="1"/>
        <v>595871.34</v>
      </c>
      <c r="J10" s="152">
        <f t="shared" ref="J10:J70" si="2">(I10/H10)*100</f>
        <v>99.364553213202981</v>
      </c>
    </row>
    <row r="11" spans="1:11" ht="20.100000000000001" customHeight="1" x14ac:dyDescent="0.25">
      <c r="A11" s="12"/>
      <c r="B11" s="272" t="s">
        <v>141</v>
      </c>
      <c r="C11" s="273"/>
      <c r="D11" s="273"/>
      <c r="E11" s="274"/>
      <c r="F11" s="190">
        <v>599682</v>
      </c>
      <c r="G11" s="190">
        <v>599682</v>
      </c>
      <c r="H11" s="190">
        <v>599682</v>
      </c>
      <c r="I11" s="166">
        <v>595871.34</v>
      </c>
      <c r="J11" s="212">
        <f t="shared" si="2"/>
        <v>99.364553213202981</v>
      </c>
    </row>
    <row r="12" spans="1:11" ht="20.100000000000001" customHeight="1" x14ac:dyDescent="0.25">
      <c r="A12" s="12"/>
      <c r="B12" s="275" t="s">
        <v>142</v>
      </c>
      <c r="C12" s="276"/>
      <c r="D12" s="276"/>
      <c r="E12" s="277"/>
      <c r="F12" s="150">
        <f>SUM(F13)</f>
        <v>78123</v>
      </c>
      <c r="G12" s="150">
        <f t="shared" ref="G12:I12" si="3">SUM(G13)</f>
        <v>164367</v>
      </c>
      <c r="H12" s="150">
        <f t="shared" si="3"/>
        <v>164367</v>
      </c>
      <c r="I12" s="150">
        <f t="shared" si="3"/>
        <v>100278.91</v>
      </c>
      <c r="J12" s="152">
        <f t="shared" si="2"/>
        <v>61.009150255221542</v>
      </c>
    </row>
    <row r="13" spans="1:11" ht="20.100000000000001" customHeight="1" x14ac:dyDescent="0.25">
      <c r="A13" s="12"/>
      <c r="B13" s="272" t="s">
        <v>143</v>
      </c>
      <c r="C13" s="273"/>
      <c r="D13" s="273"/>
      <c r="E13" s="274"/>
      <c r="F13" s="190">
        <v>78123</v>
      </c>
      <c r="G13" s="190">
        <v>164367</v>
      </c>
      <c r="H13" s="190">
        <v>164367</v>
      </c>
      <c r="I13" s="166">
        <v>100278.91</v>
      </c>
      <c r="J13" s="212">
        <f t="shared" si="2"/>
        <v>61.009150255221542</v>
      </c>
    </row>
    <row r="14" spans="1:11" ht="20.100000000000001" customHeight="1" x14ac:dyDescent="0.25">
      <c r="A14" s="12"/>
      <c r="B14" s="275" t="s">
        <v>144</v>
      </c>
      <c r="C14" s="276"/>
      <c r="D14" s="276"/>
      <c r="E14" s="277"/>
      <c r="F14" s="150">
        <f>SUM(F15)</f>
        <v>36233</v>
      </c>
      <c r="G14" s="150">
        <f t="shared" ref="G14:I14" si="4">SUM(G15)</f>
        <v>80092</v>
      </c>
      <c r="H14" s="150">
        <f t="shared" si="4"/>
        <v>80092</v>
      </c>
      <c r="I14" s="150">
        <f t="shared" si="4"/>
        <v>5834.38</v>
      </c>
      <c r="J14" s="152">
        <f t="shared" si="2"/>
        <v>7.2845977126304753</v>
      </c>
    </row>
    <row r="15" spans="1:11" ht="20.100000000000001" customHeight="1" x14ac:dyDescent="0.25">
      <c r="A15" s="12"/>
      <c r="B15" s="272" t="s">
        <v>145</v>
      </c>
      <c r="C15" s="273"/>
      <c r="D15" s="273"/>
      <c r="E15" s="274"/>
      <c r="F15" s="190">
        <v>36233</v>
      </c>
      <c r="G15" s="190">
        <v>80092</v>
      </c>
      <c r="H15" s="190">
        <v>80092</v>
      </c>
      <c r="I15" s="166">
        <v>5834.38</v>
      </c>
      <c r="J15" s="212">
        <f t="shared" si="2"/>
        <v>7.2845977126304753</v>
      </c>
    </row>
    <row r="16" spans="1:11" ht="20.100000000000001" customHeight="1" x14ac:dyDescent="0.25">
      <c r="A16" s="12"/>
      <c r="B16" s="275" t="s">
        <v>146</v>
      </c>
      <c r="C16" s="276"/>
      <c r="D16" s="276"/>
      <c r="E16" s="277"/>
      <c r="F16" s="150">
        <f>SUM(F17)</f>
        <v>125958</v>
      </c>
      <c r="G16" s="150">
        <f t="shared" ref="G16:I16" si="5">SUM(G17)</f>
        <v>142883</v>
      </c>
      <c r="H16" s="150">
        <f t="shared" si="5"/>
        <v>142883</v>
      </c>
      <c r="I16" s="150">
        <f t="shared" si="5"/>
        <v>65529.88</v>
      </c>
      <c r="J16" s="152">
        <f t="shared" si="2"/>
        <v>45.862614866709123</v>
      </c>
    </row>
    <row r="17" spans="1:11" ht="20.100000000000001" customHeight="1" x14ac:dyDescent="0.25">
      <c r="A17" s="12"/>
      <c r="B17" s="272" t="s">
        <v>147</v>
      </c>
      <c r="C17" s="273"/>
      <c r="D17" s="273"/>
      <c r="E17" s="274"/>
      <c r="F17" s="190">
        <v>125958</v>
      </c>
      <c r="G17" s="190">
        <v>142883</v>
      </c>
      <c r="H17" s="190">
        <v>142883</v>
      </c>
      <c r="I17" s="166">
        <v>65529.88</v>
      </c>
      <c r="J17" s="212">
        <f t="shared" si="2"/>
        <v>45.862614866709123</v>
      </c>
      <c r="K17" s="143"/>
    </row>
    <row r="18" spans="1:11" ht="20.100000000000001" customHeight="1" x14ac:dyDescent="0.25">
      <c r="A18" s="12"/>
      <c r="B18" s="275" t="s">
        <v>148</v>
      </c>
      <c r="C18" s="276"/>
      <c r="D18" s="276"/>
      <c r="E18" s="277"/>
      <c r="F18" s="150">
        <f>SUM(F19)</f>
        <v>4685</v>
      </c>
      <c r="G18" s="150">
        <f t="shared" ref="G18:I18" si="6">SUM(G19)</f>
        <v>10743</v>
      </c>
      <c r="H18" s="150">
        <f t="shared" si="6"/>
        <v>10743</v>
      </c>
      <c r="I18" s="150">
        <f t="shared" si="6"/>
        <v>8553.0499999999993</v>
      </c>
      <c r="J18" s="152">
        <f t="shared" si="2"/>
        <v>79.615098203481324</v>
      </c>
    </row>
    <row r="19" spans="1:11" ht="20.100000000000001" customHeight="1" x14ac:dyDescent="0.25">
      <c r="A19" s="12"/>
      <c r="B19" s="272" t="s">
        <v>149</v>
      </c>
      <c r="C19" s="273"/>
      <c r="D19" s="273"/>
      <c r="E19" s="274"/>
      <c r="F19" s="190">
        <v>4685</v>
      </c>
      <c r="G19" s="190">
        <v>10743</v>
      </c>
      <c r="H19" s="190">
        <v>10743</v>
      </c>
      <c r="I19" s="166">
        <v>8553.0499999999993</v>
      </c>
      <c r="J19" s="212">
        <f t="shared" si="2"/>
        <v>79.615098203481324</v>
      </c>
    </row>
    <row r="20" spans="1:11" ht="30.75" customHeight="1" x14ac:dyDescent="0.25">
      <c r="A20" s="12"/>
      <c r="B20" s="278" t="s">
        <v>150</v>
      </c>
      <c r="C20" s="279"/>
      <c r="D20" s="279"/>
      <c r="E20" s="280"/>
      <c r="F20" s="149">
        <f>SUM(F21)</f>
        <v>845381</v>
      </c>
      <c r="G20" s="149">
        <f t="shared" ref="G20:I20" si="7">SUM(G21)</f>
        <v>997767</v>
      </c>
      <c r="H20" s="149">
        <f t="shared" si="7"/>
        <v>997767</v>
      </c>
      <c r="I20" s="149">
        <f t="shared" si="7"/>
        <v>776067.55999999994</v>
      </c>
      <c r="J20" s="153">
        <f t="shared" si="2"/>
        <v>77.780439721899</v>
      </c>
    </row>
    <row r="21" spans="1:11" ht="20.100000000000001" customHeight="1" x14ac:dyDescent="0.25">
      <c r="A21" s="12"/>
      <c r="B21" s="263" t="s">
        <v>151</v>
      </c>
      <c r="C21" s="264"/>
      <c r="D21" s="264"/>
      <c r="E21" s="265"/>
      <c r="F21" s="146">
        <f>SUM(F22,F57,F75)</f>
        <v>845381</v>
      </c>
      <c r="G21" s="146">
        <f t="shared" ref="G21:I21" si="8">SUM(G22,G57,G75)</f>
        <v>997767</v>
      </c>
      <c r="H21" s="146">
        <f t="shared" si="8"/>
        <v>997767</v>
      </c>
      <c r="I21" s="146">
        <f t="shared" si="8"/>
        <v>776067.55999999994</v>
      </c>
      <c r="J21" s="153">
        <f t="shared" si="2"/>
        <v>77.780439721899</v>
      </c>
    </row>
    <row r="22" spans="1:11" ht="20.100000000000001" customHeight="1" x14ac:dyDescent="0.25">
      <c r="B22" s="263" t="s">
        <v>152</v>
      </c>
      <c r="C22" s="264"/>
      <c r="D22" s="264"/>
      <c r="E22" s="265"/>
      <c r="F22" s="146">
        <f>SUM(F23)</f>
        <v>559865</v>
      </c>
      <c r="G22" s="146">
        <f t="shared" ref="G22:I22" si="9">SUM(G23)</f>
        <v>555468</v>
      </c>
      <c r="H22" s="146">
        <f t="shared" si="9"/>
        <v>555468</v>
      </c>
      <c r="I22" s="146">
        <f t="shared" si="9"/>
        <v>551657.34</v>
      </c>
      <c r="J22" s="153">
        <f t="shared" si="2"/>
        <v>99.313973082157744</v>
      </c>
    </row>
    <row r="23" spans="1:11" ht="20.100000000000001" customHeight="1" x14ac:dyDescent="0.25">
      <c r="B23" s="266" t="s">
        <v>140</v>
      </c>
      <c r="C23" s="267"/>
      <c r="D23" s="267"/>
      <c r="E23" s="268"/>
      <c r="F23" s="147">
        <f>SUM(F24)</f>
        <v>559865</v>
      </c>
      <c r="G23" s="147">
        <f t="shared" ref="G23:I23" si="10">SUM(G24)</f>
        <v>555468</v>
      </c>
      <c r="H23" s="147">
        <f t="shared" si="10"/>
        <v>555468</v>
      </c>
      <c r="I23" s="147">
        <f t="shared" si="10"/>
        <v>551657.34</v>
      </c>
      <c r="J23" s="154">
        <f t="shared" si="2"/>
        <v>99.313973082157744</v>
      </c>
    </row>
    <row r="24" spans="1:11" ht="20.100000000000001" customHeight="1" x14ac:dyDescent="0.25">
      <c r="B24" s="266" t="s">
        <v>141</v>
      </c>
      <c r="C24" s="267"/>
      <c r="D24" s="267"/>
      <c r="E24" s="268"/>
      <c r="F24" s="147">
        <f>SUM(F25,F29,F52,F54)</f>
        <v>559865</v>
      </c>
      <c r="G24" s="147">
        <f t="shared" ref="G24:I24" si="11">SUM(G25,G29,G52,G54)</f>
        <v>555468</v>
      </c>
      <c r="H24" s="147">
        <f t="shared" si="11"/>
        <v>555468</v>
      </c>
      <c r="I24" s="147">
        <f t="shared" si="11"/>
        <v>551657.34</v>
      </c>
      <c r="J24" s="154">
        <f t="shared" si="2"/>
        <v>99.313973082157744</v>
      </c>
    </row>
    <row r="25" spans="1:11" ht="20.100000000000001" customHeight="1" x14ac:dyDescent="0.25">
      <c r="B25" s="269" t="s">
        <v>130</v>
      </c>
      <c r="C25" s="270"/>
      <c r="D25" s="270"/>
      <c r="E25" s="271"/>
      <c r="F25" s="148">
        <f>SUM(F26:F28)</f>
        <v>334594</v>
      </c>
      <c r="G25" s="148">
        <f t="shared" ref="G25:I25" si="12">SUM(G26:G28)</f>
        <v>326055</v>
      </c>
      <c r="H25" s="148">
        <f t="shared" si="12"/>
        <v>326055</v>
      </c>
      <c r="I25" s="148">
        <f t="shared" si="12"/>
        <v>323046.00999999995</v>
      </c>
      <c r="J25" s="155">
        <f t="shared" si="2"/>
        <v>99.077152627624159</v>
      </c>
    </row>
    <row r="26" spans="1:11" ht="20.100000000000001" customHeight="1" x14ac:dyDescent="0.25">
      <c r="B26" s="245" t="s">
        <v>153</v>
      </c>
      <c r="C26" s="246"/>
      <c r="D26" s="246"/>
      <c r="E26" s="247"/>
      <c r="F26" s="191">
        <v>276952</v>
      </c>
      <c r="G26" s="191">
        <v>267000</v>
      </c>
      <c r="H26" s="191">
        <v>267000</v>
      </c>
      <c r="I26" s="191">
        <v>264717.43</v>
      </c>
      <c r="J26" s="212">
        <f t="shared" si="2"/>
        <v>99.145104868913862</v>
      </c>
    </row>
    <row r="27" spans="1:11" ht="20.100000000000001" customHeight="1" x14ac:dyDescent="0.25">
      <c r="B27" s="245" t="s">
        <v>154</v>
      </c>
      <c r="C27" s="246"/>
      <c r="D27" s="246"/>
      <c r="E27" s="247"/>
      <c r="F27" s="191">
        <v>11945</v>
      </c>
      <c r="G27" s="191">
        <v>15000</v>
      </c>
      <c r="H27" s="191">
        <v>15000</v>
      </c>
      <c r="I27" s="191">
        <v>14650.23</v>
      </c>
      <c r="J27" s="212">
        <f t="shared" si="2"/>
        <v>97.668199999999999</v>
      </c>
    </row>
    <row r="28" spans="1:11" ht="20.100000000000001" customHeight="1" x14ac:dyDescent="0.25">
      <c r="B28" s="245" t="s">
        <v>155</v>
      </c>
      <c r="C28" s="246"/>
      <c r="D28" s="246"/>
      <c r="E28" s="247"/>
      <c r="F28" s="191">
        <v>45697</v>
      </c>
      <c r="G28" s="191">
        <v>44055</v>
      </c>
      <c r="H28" s="191">
        <v>44055</v>
      </c>
      <c r="I28" s="191">
        <v>43678.35</v>
      </c>
      <c r="J28" s="212">
        <f t="shared" si="2"/>
        <v>99.145045965270683</v>
      </c>
    </row>
    <row r="29" spans="1:11" ht="20.100000000000001" customHeight="1" x14ac:dyDescent="0.25">
      <c r="B29" s="254" t="s">
        <v>131</v>
      </c>
      <c r="C29" s="255"/>
      <c r="D29" s="255"/>
      <c r="E29" s="256"/>
      <c r="F29" s="103">
        <f>SUM(F30,F31:F51)</f>
        <v>219032</v>
      </c>
      <c r="G29" s="103">
        <f t="shared" ref="G29:I29" si="13">SUM(G30,G31:G51)</f>
        <v>221048</v>
      </c>
      <c r="H29" s="103">
        <f t="shared" si="13"/>
        <v>221048</v>
      </c>
      <c r="I29" s="103">
        <f t="shared" si="13"/>
        <v>220246.33000000002</v>
      </c>
      <c r="J29" s="155">
        <f t="shared" si="2"/>
        <v>99.637332163150091</v>
      </c>
    </row>
    <row r="30" spans="1:11" ht="20.100000000000001" customHeight="1" x14ac:dyDescent="0.25">
      <c r="B30" s="245" t="s">
        <v>156</v>
      </c>
      <c r="C30" s="246"/>
      <c r="D30" s="246"/>
      <c r="E30" s="247"/>
      <c r="F30" s="191">
        <v>5309</v>
      </c>
      <c r="G30" s="191">
        <v>5309</v>
      </c>
      <c r="H30" s="191">
        <v>5309</v>
      </c>
      <c r="I30" s="191">
        <v>5784.56</v>
      </c>
      <c r="J30" s="212">
        <f t="shared" si="2"/>
        <v>108.95761913731401</v>
      </c>
    </row>
    <row r="31" spans="1:11" ht="20.100000000000001" customHeight="1" x14ac:dyDescent="0.25">
      <c r="B31" s="245" t="s">
        <v>157</v>
      </c>
      <c r="C31" s="246"/>
      <c r="D31" s="246"/>
      <c r="E31" s="247"/>
      <c r="F31" s="191">
        <v>42206</v>
      </c>
      <c r="G31" s="191">
        <v>29000</v>
      </c>
      <c r="H31" s="191">
        <v>29000</v>
      </c>
      <c r="I31" s="191">
        <v>28198.33</v>
      </c>
      <c r="J31" s="212">
        <f t="shared" si="2"/>
        <v>97.235620689655178</v>
      </c>
    </row>
    <row r="32" spans="1:11" ht="20.100000000000001" customHeight="1" x14ac:dyDescent="0.25">
      <c r="B32" s="245" t="s">
        <v>158</v>
      </c>
      <c r="C32" s="246"/>
      <c r="D32" s="246"/>
      <c r="E32" s="247"/>
      <c r="F32" s="191">
        <v>5309</v>
      </c>
      <c r="G32" s="191">
        <v>4000</v>
      </c>
      <c r="H32" s="191">
        <v>4000</v>
      </c>
      <c r="I32" s="191">
        <v>2933</v>
      </c>
      <c r="J32" s="212">
        <f t="shared" si="2"/>
        <v>73.324999999999989</v>
      </c>
    </row>
    <row r="33" spans="2:10" ht="20.100000000000001" customHeight="1" x14ac:dyDescent="0.25">
      <c r="B33" s="245" t="s">
        <v>159</v>
      </c>
      <c r="C33" s="246"/>
      <c r="D33" s="246"/>
      <c r="E33" s="247"/>
      <c r="F33" s="191">
        <v>7963</v>
      </c>
      <c r="G33" s="191">
        <v>12000</v>
      </c>
      <c r="H33" s="191">
        <v>12000</v>
      </c>
      <c r="I33" s="191">
        <v>6139.89</v>
      </c>
      <c r="J33" s="212">
        <f t="shared" si="2"/>
        <v>51.165749999999996</v>
      </c>
    </row>
    <row r="34" spans="2:10" ht="20.100000000000001" customHeight="1" x14ac:dyDescent="0.25">
      <c r="B34" s="245" t="s">
        <v>160</v>
      </c>
      <c r="C34" s="246"/>
      <c r="D34" s="246"/>
      <c r="E34" s="247"/>
      <c r="F34" s="191">
        <v>39817</v>
      </c>
      <c r="G34" s="191">
        <v>34000</v>
      </c>
      <c r="H34" s="191">
        <v>34000</v>
      </c>
      <c r="I34" s="191">
        <v>21322.82</v>
      </c>
      <c r="J34" s="212">
        <f t="shared" si="2"/>
        <v>62.714176470588235</v>
      </c>
    </row>
    <row r="35" spans="2:10" ht="20.100000000000001" customHeight="1" x14ac:dyDescent="0.25">
      <c r="B35" s="245" t="s">
        <v>161</v>
      </c>
      <c r="C35" s="246"/>
      <c r="D35" s="246"/>
      <c r="E35" s="247"/>
      <c r="F35" s="191">
        <v>3318</v>
      </c>
      <c r="G35" s="191">
        <v>2000</v>
      </c>
      <c r="H35" s="191">
        <v>2000</v>
      </c>
      <c r="I35" s="191">
        <v>1833.74</v>
      </c>
      <c r="J35" s="212">
        <f t="shared" si="2"/>
        <v>91.686999999999998</v>
      </c>
    </row>
    <row r="36" spans="2:10" ht="20.100000000000001" customHeight="1" x14ac:dyDescent="0.25">
      <c r="B36" s="245" t="s">
        <v>162</v>
      </c>
      <c r="C36" s="246"/>
      <c r="D36" s="246"/>
      <c r="E36" s="247"/>
      <c r="F36" s="191">
        <v>5309</v>
      </c>
      <c r="G36" s="191">
        <v>2000</v>
      </c>
      <c r="H36" s="191">
        <v>2000</v>
      </c>
      <c r="I36" s="191">
        <v>1884.32</v>
      </c>
      <c r="J36" s="212">
        <f t="shared" si="2"/>
        <v>94.215999999999994</v>
      </c>
    </row>
    <row r="37" spans="2:10" ht="20.100000000000001" customHeight="1" x14ac:dyDescent="0.25">
      <c r="B37" s="245" t="s">
        <v>163</v>
      </c>
      <c r="C37" s="246"/>
      <c r="D37" s="246"/>
      <c r="E37" s="247"/>
      <c r="F37" s="191">
        <v>4645</v>
      </c>
      <c r="G37" s="191">
        <v>13000</v>
      </c>
      <c r="H37" s="191">
        <v>13000</v>
      </c>
      <c r="I37" s="191">
        <v>11646.69</v>
      </c>
      <c r="J37" s="212">
        <f t="shared" si="2"/>
        <v>89.589923076923085</v>
      </c>
    </row>
    <row r="38" spans="2:10" ht="20.100000000000001" customHeight="1" x14ac:dyDescent="0.25">
      <c r="B38" s="245" t="s">
        <v>164</v>
      </c>
      <c r="C38" s="246"/>
      <c r="D38" s="246"/>
      <c r="E38" s="247"/>
      <c r="F38" s="191">
        <v>10618</v>
      </c>
      <c r="G38" s="191">
        <v>16700</v>
      </c>
      <c r="H38" s="191">
        <v>16700</v>
      </c>
      <c r="I38" s="191">
        <v>16040.1</v>
      </c>
      <c r="J38" s="212">
        <f t="shared" si="2"/>
        <v>96.048502994011969</v>
      </c>
    </row>
    <row r="39" spans="2:10" ht="20.100000000000001" customHeight="1" x14ac:dyDescent="0.25">
      <c r="B39" s="245" t="s">
        <v>165</v>
      </c>
      <c r="C39" s="246"/>
      <c r="D39" s="246"/>
      <c r="E39" s="247"/>
      <c r="F39" s="191">
        <v>19908</v>
      </c>
      <c r="G39" s="191">
        <v>26000</v>
      </c>
      <c r="H39" s="191">
        <v>26000</v>
      </c>
      <c r="I39" s="191">
        <v>33414</v>
      </c>
      <c r="J39" s="212">
        <f t="shared" si="2"/>
        <v>128.51538461538462</v>
      </c>
    </row>
    <row r="40" spans="2:10" ht="20.100000000000001" customHeight="1" x14ac:dyDescent="0.25">
      <c r="B40" s="245" t="s">
        <v>166</v>
      </c>
      <c r="C40" s="246"/>
      <c r="D40" s="246"/>
      <c r="E40" s="247"/>
      <c r="F40" s="191">
        <v>7963</v>
      </c>
      <c r="G40" s="191">
        <v>7963</v>
      </c>
      <c r="H40" s="191">
        <v>7963</v>
      </c>
      <c r="I40" s="191">
        <v>15388.65</v>
      </c>
      <c r="J40" s="212">
        <f t="shared" si="2"/>
        <v>193.25191510737159</v>
      </c>
    </row>
    <row r="41" spans="2:10" ht="20.100000000000001" customHeight="1" x14ac:dyDescent="0.25">
      <c r="B41" s="245" t="s">
        <v>167</v>
      </c>
      <c r="C41" s="246"/>
      <c r="D41" s="246"/>
      <c r="E41" s="247"/>
      <c r="F41" s="191">
        <v>7963</v>
      </c>
      <c r="G41" s="191">
        <v>12000</v>
      </c>
      <c r="H41" s="191">
        <v>12000</v>
      </c>
      <c r="I41" s="191">
        <v>12338.37</v>
      </c>
      <c r="J41" s="212">
        <f t="shared" si="2"/>
        <v>102.81975000000001</v>
      </c>
    </row>
    <row r="42" spans="2:10" ht="20.100000000000001" customHeight="1" x14ac:dyDescent="0.25">
      <c r="B42" s="245" t="s">
        <v>168</v>
      </c>
      <c r="C42" s="246"/>
      <c r="D42" s="246"/>
      <c r="E42" s="247"/>
      <c r="F42" s="191">
        <v>3318</v>
      </c>
      <c r="G42" s="191">
        <v>3430</v>
      </c>
      <c r="H42" s="191">
        <v>3430</v>
      </c>
      <c r="I42" s="191">
        <v>3823.65</v>
      </c>
      <c r="J42" s="212">
        <f t="shared" si="2"/>
        <v>111.47667638483965</v>
      </c>
    </row>
    <row r="43" spans="2:10" ht="20.100000000000001" customHeight="1" x14ac:dyDescent="0.25">
      <c r="B43" s="245" t="s">
        <v>169</v>
      </c>
      <c r="C43" s="246"/>
      <c r="D43" s="246"/>
      <c r="E43" s="247"/>
      <c r="F43" s="191">
        <v>265</v>
      </c>
      <c r="G43" s="191">
        <v>41</v>
      </c>
      <c r="H43" s="191">
        <v>41</v>
      </c>
      <c r="I43" s="191">
        <v>5027.28</v>
      </c>
      <c r="J43" s="212">
        <f t="shared" si="2"/>
        <v>12261.658536585364</v>
      </c>
    </row>
    <row r="44" spans="2:10" ht="20.100000000000001" customHeight="1" x14ac:dyDescent="0.25">
      <c r="B44" s="245" t="s">
        <v>170</v>
      </c>
      <c r="C44" s="246"/>
      <c r="D44" s="246"/>
      <c r="E44" s="247"/>
      <c r="F44" s="191">
        <v>12451</v>
      </c>
      <c r="G44" s="191">
        <v>12451</v>
      </c>
      <c r="H44" s="191">
        <v>12451</v>
      </c>
      <c r="I44" s="191">
        <v>10612.17</v>
      </c>
      <c r="J44" s="212">
        <f t="shared" si="2"/>
        <v>85.231467352019919</v>
      </c>
    </row>
    <row r="45" spans="2:10" ht="20.100000000000001" customHeight="1" x14ac:dyDescent="0.25">
      <c r="B45" s="245" t="s">
        <v>171</v>
      </c>
      <c r="C45" s="246"/>
      <c r="D45" s="246"/>
      <c r="E45" s="247"/>
      <c r="F45" s="191">
        <v>8627</v>
      </c>
      <c r="G45" s="191">
        <v>10500</v>
      </c>
      <c r="H45" s="191">
        <v>10500</v>
      </c>
      <c r="I45" s="191">
        <v>9951.75</v>
      </c>
      <c r="J45" s="212">
        <f t="shared" si="2"/>
        <v>94.778571428571425</v>
      </c>
    </row>
    <row r="46" spans="2:10" ht="20.100000000000001" customHeight="1" x14ac:dyDescent="0.25">
      <c r="B46" s="245" t="s">
        <v>172</v>
      </c>
      <c r="C46" s="246"/>
      <c r="D46" s="246"/>
      <c r="E46" s="247"/>
      <c r="F46" s="191">
        <v>19908</v>
      </c>
      <c r="G46" s="191">
        <v>15000</v>
      </c>
      <c r="H46" s="191">
        <v>15000</v>
      </c>
      <c r="I46" s="191">
        <v>15823.96</v>
      </c>
      <c r="J46" s="212">
        <f t="shared" si="2"/>
        <v>105.49306666666666</v>
      </c>
    </row>
    <row r="47" spans="2:10" ht="20.100000000000001" customHeight="1" x14ac:dyDescent="0.25">
      <c r="B47" s="245" t="s">
        <v>173</v>
      </c>
      <c r="C47" s="246"/>
      <c r="D47" s="246"/>
      <c r="E47" s="247"/>
      <c r="F47" s="191">
        <v>4645</v>
      </c>
      <c r="G47" s="191">
        <v>4705</v>
      </c>
      <c r="H47" s="191">
        <v>4705</v>
      </c>
      <c r="I47" s="191">
        <v>5092.5200000000004</v>
      </c>
      <c r="J47" s="212">
        <f t="shared" si="2"/>
        <v>108.23634431455899</v>
      </c>
    </row>
    <row r="48" spans="2:10" ht="20.100000000000001" customHeight="1" x14ac:dyDescent="0.25">
      <c r="B48" s="245" t="s">
        <v>174</v>
      </c>
      <c r="C48" s="246"/>
      <c r="D48" s="246"/>
      <c r="E48" s="247"/>
      <c r="F48" s="191">
        <v>5973</v>
      </c>
      <c r="G48" s="191">
        <v>9411</v>
      </c>
      <c r="H48" s="191">
        <v>9411</v>
      </c>
      <c r="I48" s="191">
        <v>11448.42</v>
      </c>
      <c r="J48" s="212">
        <f t="shared" si="2"/>
        <v>121.64934650940388</v>
      </c>
    </row>
    <row r="49" spans="2:10" ht="20.100000000000001" customHeight="1" x14ac:dyDescent="0.25">
      <c r="B49" s="245" t="s">
        <v>175</v>
      </c>
      <c r="C49" s="246"/>
      <c r="D49" s="246"/>
      <c r="E49" s="247"/>
      <c r="F49" s="191">
        <v>597</v>
      </c>
      <c r="G49" s="191">
        <v>845</v>
      </c>
      <c r="H49" s="191">
        <v>845</v>
      </c>
      <c r="I49" s="191">
        <v>844.54</v>
      </c>
      <c r="J49" s="212">
        <f t="shared" si="2"/>
        <v>99.945562130177507</v>
      </c>
    </row>
    <row r="50" spans="2:10" ht="20.100000000000001" customHeight="1" x14ac:dyDescent="0.25">
      <c r="B50" s="245" t="s">
        <v>176</v>
      </c>
      <c r="C50" s="246"/>
      <c r="D50" s="246"/>
      <c r="E50" s="247"/>
      <c r="F50" s="191">
        <v>531</v>
      </c>
      <c r="G50" s="191">
        <v>543</v>
      </c>
      <c r="H50" s="191">
        <v>543</v>
      </c>
      <c r="I50" s="191">
        <v>576.12</v>
      </c>
      <c r="J50" s="212">
        <f t="shared" si="2"/>
        <v>106.09944751381215</v>
      </c>
    </row>
    <row r="51" spans="2:10" ht="20.100000000000001" customHeight="1" x14ac:dyDescent="0.25">
      <c r="B51" s="245" t="s">
        <v>177</v>
      </c>
      <c r="C51" s="246"/>
      <c r="D51" s="246"/>
      <c r="E51" s="247"/>
      <c r="F51" s="191">
        <v>2389</v>
      </c>
      <c r="G51" s="191">
        <v>150</v>
      </c>
      <c r="H51" s="191">
        <v>150</v>
      </c>
      <c r="I51" s="191">
        <v>121.45</v>
      </c>
      <c r="J51" s="212">
        <f t="shared" si="2"/>
        <v>80.966666666666669</v>
      </c>
    </row>
    <row r="52" spans="2:10" ht="20.100000000000001" customHeight="1" x14ac:dyDescent="0.25">
      <c r="B52" s="254" t="s">
        <v>132</v>
      </c>
      <c r="C52" s="255"/>
      <c r="D52" s="255"/>
      <c r="E52" s="256"/>
      <c r="F52" s="103">
        <f>SUM(F53)</f>
        <v>2124</v>
      </c>
      <c r="G52" s="103">
        <f t="shared" ref="G52:I52" si="14">SUM(G53)</f>
        <v>1500</v>
      </c>
      <c r="H52" s="103">
        <f t="shared" si="14"/>
        <v>1500</v>
      </c>
      <c r="I52" s="103">
        <f t="shared" si="14"/>
        <v>1500</v>
      </c>
      <c r="J52" s="155">
        <f t="shared" si="2"/>
        <v>100</v>
      </c>
    </row>
    <row r="53" spans="2:10" ht="20.100000000000001" customHeight="1" x14ac:dyDescent="0.25">
      <c r="B53" s="245" t="s">
        <v>178</v>
      </c>
      <c r="C53" s="246"/>
      <c r="D53" s="246"/>
      <c r="E53" s="247"/>
      <c r="F53" s="191">
        <v>2124</v>
      </c>
      <c r="G53" s="191">
        <v>1500</v>
      </c>
      <c r="H53" s="191">
        <v>1500</v>
      </c>
      <c r="I53" s="191">
        <v>1500</v>
      </c>
      <c r="J53" s="212">
        <f t="shared" si="2"/>
        <v>100</v>
      </c>
    </row>
    <row r="54" spans="2:10" ht="20.100000000000001" customHeight="1" x14ac:dyDescent="0.25">
      <c r="B54" s="254" t="s">
        <v>134</v>
      </c>
      <c r="C54" s="255"/>
      <c r="D54" s="255"/>
      <c r="E54" s="256"/>
      <c r="F54" s="103">
        <f>SUM(F55,F56)</f>
        <v>4115</v>
      </c>
      <c r="G54" s="103">
        <f t="shared" ref="G54:I54" si="15">SUM(G55,G56)</f>
        <v>6865</v>
      </c>
      <c r="H54" s="103">
        <f t="shared" si="15"/>
        <v>6865</v>
      </c>
      <c r="I54" s="103">
        <f t="shared" si="15"/>
        <v>6865</v>
      </c>
      <c r="J54" s="155">
        <f t="shared" si="2"/>
        <v>100</v>
      </c>
    </row>
    <row r="55" spans="2:10" ht="20.100000000000001" customHeight="1" x14ac:dyDescent="0.25">
      <c r="B55" s="245" t="s">
        <v>179</v>
      </c>
      <c r="C55" s="246"/>
      <c r="D55" s="246"/>
      <c r="E55" s="247"/>
      <c r="F55" s="191">
        <v>2389</v>
      </c>
      <c r="G55" s="191">
        <v>4920</v>
      </c>
      <c r="H55" s="191">
        <v>4920</v>
      </c>
      <c r="I55" s="191">
        <v>4920.0200000000004</v>
      </c>
      <c r="J55" s="212">
        <f t="shared" si="2"/>
        <v>100.00040650406505</v>
      </c>
    </row>
    <row r="56" spans="2:10" ht="20.100000000000001" customHeight="1" x14ac:dyDescent="0.25">
      <c r="B56" s="245" t="s">
        <v>180</v>
      </c>
      <c r="C56" s="246"/>
      <c r="D56" s="246"/>
      <c r="E56" s="247"/>
      <c r="F56" s="191">
        <v>1726</v>
      </c>
      <c r="G56" s="191">
        <v>1945</v>
      </c>
      <c r="H56" s="191">
        <v>1945</v>
      </c>
      <c r="I56" s="191">
        <v>1944.98</v>
      </c>
      <c r="J56" s="212">
        <f t="shared" si="2"/>
        <v>99.998971722365042</v>
      </c>
    </row>
    <row r="57" spans="2:10" ht="20.100000000000001" customHeight="1" x14ac:dyDescent="0.25">
      <c r="B57" s="263" t="s">
        <v>181</v>
      </c>
      <c r="C57" s="264"/>
      <c r="D57" s="264"/>
      <c r="E57" s="265"/>
      <c r="F57" s="146">
        <f>SUM(F58)</f>
        <v>39817</v>
      </c>
      <c r="G57" s="146">
        <f t="shared" ref="G57:I57" si="16">SUM(G58)</f>
        <v>44214</v>
      </c>
      <c r="H57" s="146">
        <f t="shared" si="16"/>
        <v>44214</v>
      </c>
      <c r="I57" s="146">
        <f t="shared" si="16"/>
        <v>44214</v>
      </c>
      <c r="J57" s="153">
        <f t="shared" si="2"/>
        <v>100</v>
      </c>
    </row>
    <row r="58" spans="2:10" ht="20.100000000000001" customHeight="1" x14ac:dyDescent="0.25">
      <c r="B58" s="251" t="s">
        <v>140</v>
      </c>
      <c r="C58" s="252"/>
      <c r="D58" s="252"/>
      <c r="E58" s="253"/>
      <c r="F58" s="145">
        <f>SUM(F59)</f>
        <v>39817</v>
      </c>
      <c r="G58" s="145">
        <f t="shared" ref="G58:I58" si="17">SUM(G59)</f>
        <v>44214</v>
      </c>
      <c r="H58" s="145">
        <f t="shared" si="17"/>
        <v>44214</v>
      </c>
      <c r="I58" s="145">
        <f t="shared" si="17"/>
        <v>44214</v>
      </c>
      <c r="J58" s="154">
        <f t="shared" si="2"/>
        <v>100</v>
      </c>
    </row>
    <row r="59" spans="2:10" ht="20.100000000000001" customHeight="1" x14ac:dyDescent="0.25">
      <c r="B59" s="251" t="s">
        <v>141</v>
      </c>
      <c r="C59" s="252"/>
      <c r="D59" s="252"/>
      <c r="E59" s="253"/>
      <c r="F59" s="145">
        <f>SUM(F60,F68,F70)</f>
        <v>39817</v>
      </c>
      <c r="G59" s="145">
        <f t="shared" ref="G59:I59" si="18">SUM(G60,G68,G70)</f>
        <v>44214</v>
      </c>
      <c r="H59" s="145">
        <f t="shared" si="18"/>
        <v>44214</v>
      </c>
      <c r="I59" s="145">
        <f t="shared" si="18"/>
        <v>44214</v>
      </c>
      <c r="J59" s="154">
        <f t="shared" si="2"/>
        <v>100</v>
      </c>
    </row>
    <row r="60" spans="2:10" ht="20.100000000000001" customHeight="1" x14ac:dyDescent="0.25">
      <c r="B60" s="254" t="s">
        <v>131</v>
      </c>
      <c r="C60" s="255"/>
      <c r="D60" s="255"/>
      <c r="E60" s="256"/>
      <c r="F60" s="103">
        <f>SUM(F61:F67)</f>
        <v>25218</v>
      </c>
      <c r="G60" s="103">
        <f t="shared" ref="G60:I60" si="19">SUM(G61:G67)</f>
        <v>33214</v>
      </c>
      <c r="H60" s="103">
        <f t="shared" si="19"/>
        <v>33214</v>
      </c>
      <c r="I60" s="103">
        <f t="shared" si="19"/>
        <v>33214</v>
      </c>
      <c r="J60" s="155">
        <f t="shared" si="2"/>
        <v>100</v>
      </c>
    </row>
    <row r="61" spans="2:10" ht="20.100000000000001" customHeight="1" x14ac:dyDescent="0.25">
      <c r="B61" s="245" t="s">
        <v>161</v>
      </c>
      <c r="C61" s="246"/>
      <c r="D61" s="246"/>
      <c r="E61" s="247"/>
      <c r="F61" s="191">
        <v>3318</v>
      </c>
      <c r="G61" s="191">
        <v>1000</v>
      </c>
      <c r="H61" s="191">
        <v>1000</v>
      </c>
      <c r="I61" s="191">
        <v>724.5</v>
      </c>
      <c r="J61" s="212">
        <f t="shared" si="2"/>
        <v>72.45</v>
      </c>
    </row>
    <row r="62" spans="2:10" ht="20.100000000000001" customHeight="1" x14ac:dyDescent="0.25">
      <c r="B62" s="245" t="s">
        <v>162</v>
      </c>
      <c r="C62" s="246"/>
      <c r="D62" s="246"/>
      <c r="E62" s="247"/>
      <c r="F62" s="191">
        <v>3318</v>
      </c>
      <c r="G62" s="191">
        <v>250</v>
      </c>
      <c r="H62" s="191">
        <v>250</v>
      </c>
      <c r="I62" s="191">
        <v>99.42</v>
      </c>
      <c r="J62" s="212">
        <f t="shared" si="2"/>
        <v>39.768000000000001</v>
      </c>
    </row>
    <row r="63" spans="2:10" ht="20.100000000000001" customHeight="1" x14ac:dyDescent="0.25">
      <c r="B63" s="245" t="s">
        <v>165</v>
      </c>
      <c r="C63" s="246"/>
      <c r="D63" s="246"/>
      <c r="E63" s="247"/>
      <c r="F63" s="191">
        <v>5309</v>
      </c>
      <c r="G63" s="191">
        <v>6000</v>
      </c>
      <c r="H63" s="191">
        <v>6000</v>
      </c>
      <c r="I63" s="191">
        <v>1340</v>
      </c>
      <c r="J63" s="212">
        <f t="shared" si="2"/>
        <v>22.333333333333332</v>
      </c>
    </row>
    <row r="64" spans="2:10" ht="20.100000000000001" customHeight="1" x14ac:dyDescent="0.25">
      <c r="B64" s="245" t="s">
        <v>166</v>
      </c>
      <c r="C64" s="246"/>
      <c r="D64" s="246"/>
      <c r="E64" s="247"/>
      <c r="F64" s="191">
        <v>5973</v>
      </c>
      <c r="G64" s="191">
        <v>22464</v>
      </c>
      <c r="H64" s="191">
        <v>22464</v>
      </c>
      <c r="I64" s="191">
        <v>27023.32</v>
      </c>
      <c r="J64" s="212">
        <f t="shared" si="2"/>
        <v>120.29611823361823</v>
      </c>
    </row>
    <row r="65" spans="2:10" ht="20.100000000000001" customHeight="1" x14ac:dyDescent="0.25">
      <c r="B65" s="245" t="s">
        <v>169</v>
      </c>
      <c r="C65" s="246"/>
      <c r="D65" s="246"/>
      <c r="E65" s="247"/>
      <c r="F65" s="191">
        <v>664</v>
      </c>
      <c r="G65" s="191">
        <v>0</v>
      </c>
      <c r="H65" s="191">
        <v>0</v>
      </c>
      <c r="I65" s="191">
        <v>0</v>
      </c>
      <c r="J65" s="212">
        <v>0</v>
      </c>
    </row>
    <row r="66" spans="2:10" ht="20.100000000000001" customHeight="1" x14ac:dyDescent="0.25">
      <c r="B66" s="245" t="s">
        <v>170</v>
      </c>
      <c r="C66" s="246"/>
      <c r="D66" s="246"/>
      <c r="E66" s="247"/>
      <c r="F66" s="191">
        <v>5309</v>
      </c>
      <c r="G66" s="191">
        <v>3500</v>
      </c>
      <c r="H66" s="191">
        <v>3500</v>
      </c>
      <c r="I66" s="191">
        <v>4026.76</v>
      </c>
      <c r="J66" s="212">
        <f t="shared" si="2"/>
        <v>115.05028571428572</v>
      </c>
    </row>
    <row r="67" spans="2:10" ht="20.100000000000001" customHeight="1" x14ac:dyDescent="0.25">
      <c r="B67" s="245" t="s">
        <v>172</v>
      </c>
      <c r="C67" s="246"/>
      <c r="D67" s="246"/>
      <c r="E67" s="247"/>
      <c r="F67" s="191">
        <v>1327</v>
      </c>
      <c r="G67" s="191">
        <v>0</v>
      </c>
      <c r="H67" s="191">
        <v>0</v>
      </c>
      <c r="I67" s="191">
        <v>0</v>
      </c>
      <c r="J67" s="212">
        <v>0</v>
      </c>
    </row>
    <row r="68" spans="2:10" ht="20.100000000000001" customHeight="1" x14ac:dyDescent="0.25">
      <c r="B68" s="254" t="s">
        <v>133</v>
      </c>
      <c r="C68" s="255"/>
      <c r="D68" s="255"/>
      <c r="E68" s="256"/>
      <c r="F68" s="103">
        <f>SUM(F69)</f>
        <v>1991</v>
      </c>
      <c r="G68" s="103">
        <f t="shared" ref="G68:I68" si="20">SUM(G69)</f>
        <v>0</v>
      </c>
      <c r="H68" s="103">
        <f t="shared" si="20"/>
        <v>0</v>
      </c>
      <c r="I68" s="103">
        <f t="shared" si="20"/>
        <v>0</v>
      </c>
      <c r="J68" s="155">
        <v>0</v>
      </c>
    </row>
    <row r="69" spans="2:10" ht="20.100000000000001" customHeight="1" x14ac:dyDescent="0.25">
      <c r="B69" s="245" t="s">
        <v>182</v>
      </c>
      <c r="C69" s="246"/>
      <c r="D69" s="246"/>
      <c r="E69" s="247"/>
      <c r="F69" s="191">
        <v>1991</v>
      </c>
      <c r="G69" s="191">
        <v>0</v>
      </c>
      <c r="H69" s="191">
        <v>0</v>
      </c>
      <c r="I69" s="191">
        <v>0</v>
      </c>
      <c r="J69" s="212">
        <v>0</v>
      </c>
    </row>
    <row r="70" spans="2:10" ht="20.100000000000001" customHeight="1" x14ac:dyDescent="0.25">
      <c r="B70" s="254" t="s">
        <v>134</v>
      </c>
      <c r="C70" s="255"/>
      <c r="D70" s="255"/>
      <c r="E70" s="256"/>
      <c r="F70" s="103">
        <f>SUM(F71:F74)</f>
        <v>12608</v>
      </c>
      <c r="G70" s="103">
        <f t="shared" ref="G70:I70" si="21">SUM(G71:G74)</f>
        <v>11000</v>
      </c>
      <c r="H70" s="103">
        <f t="shared" si="21"/>
        <v>11000</v>
      </c>
      <c r="I70" s="103">
        <f t="shared" si="21"/>
        <v>11000</v>
      </c>
      <c r="J70" s="155">
        <f t="shared" si="2"/>
        <v>100</v>
      </c>
    </row>
    <row r="71" spans="2:10" ht="20.100000000000001" customHeight="1" x14ac:dyDescent="0.25">
      <c r="B71" s="245" t="s">
        <v>183</v>
      </c>
      <c r="C71" s="246"/>
      <c r="D71" s="246"/>
      <c r="E71" s="247"/>
      <c r="F71" s="191">
        <v>4645</v>
      </c>
      <c r="G71" s="191">
        <v>0</v>
      </c>
      <c r="H71" s="191">
        <v>0</v>
      </c>
      <c r="I71" s="191">
        <v>0</v>
      </c>
      <c r="J71" s="212">
        <v>0</v>
      </c>
    </row>
    <row r="72" spans="2:10" ht="20.100000000000001" customHeight="1" x14ac:dyDescent="0.25">
      <c r="B72" s="245" t="s">
        <v>184</v>
      </c>
      <c r="C72" s="246"/>
      <c r="D72" s="246"/>
      <c r="E72" s="247"/>
      <c r="F72" s="191">
        <v>2654</v>
      </c>
      <c r="G72" s="191">
        <v>0</v>
      </c>
      <c r="H72" s="191">
        <v>0</v>
      </c>
      <c r="I72" s="191">
        <v>0</v>
      </c>
      <c r="J72" s="212">
        <v>0</v>
      </c>
    </row>
    <row r="73" spans="2:10" ht="20.100000000000001" customHeight="1" x14ac:dyDescent="0.25">
      <c r="B73" s="245" t="s">
        <v>179</v>
      </c>
      <c r="C73" s="246"/>
      <c r="D73" s="246"/>
      <c r="E73" s="247"/>
      <c r="F73" s="191">
        <v>1327</v>
      </c>
      <c r="G73" s="191">
        <v>0</v>
      </c>
      <c r="H73" s="191">
        <v>0</v>
      </c>
      <c r="I73" s="191">
        <v>0</v>
      </c>
      <c r="J73" s="212">
        <v>0</v>
      </c>
    </row>
    <row r="74" spans="2:10" ht="20.100000000000001" customHeight="1" x14ac:dyDescent="0.25">
      <c r="B74" s="245" t="s">
        <v>185</v>
      </c>
      <c r="C74" s="246"/>
      <c r="D74" s="246"/>
      <c r="E74" s="247"/>
      <c r="F74" s="191">
        <v>3982</v>
      </c>
      <c r="G74" s="191">
        <v>11000</v>
      </c>
      <c r="H74" s="191">
        <v>11000</v>
      </c>
      <c r="I74" s="191">
        <v>11000</v>
      </c>
      <c r="J74" s="212">
        <f t="shared" ref="J74:J141" si="22">(I74/H74)*100</f>
        <v>100</v>
      </c>
    </row>
    <row r="75" spans="2:10" ht="31.5" customHeight="1" x14ac:dyDescent="0.25">
      <c r="B75" s="260" t="s">
        <v>186</v>
      </c>
      <c r="C75" s="261"/>
      <c r="D75" s="261"/>
      <c r="E75" s="262"/>
      <c r="F75" s="146">
        <f>SUM(F76,F111,F130,F153)</f>
        <v>245699</v>
      </c>
      <c r="G75" s="146">
        <f t="shared" ref="G75:I75" si="23">SUM(G76,G111,G130,G153)</f>
        <v>398085</v>
      </c>
      <c r="H75" s="146">
        <f t="shared" si="23"/>
        <v>398085</v>
      </c>
      <c r="I75" s="146">
        <f t="shared" si="23"/>
        <v>180196.22</v>
      </c>
      <c r="J75" s="153">
        <f t="shared" si="22"/>
        <v>45.265764849215621</v>
      </c>
    </row>
    <row r="76" spans="2:10" ht="20.100000000000001" customHeight="1" x14ac:dyDescent="0.25">
      <c r="B76" s="251" t="s">
        <v>142</v>
      </c>
      <c r="C76" s="252"/>
      <c r="D76" s="252"/>
      <c r="E76" s="253"/>
      <c r="F76" s="145">
        <f>SUM(F77)</f>
        <v>78823</v>
      </c>
      <c r="G76" s="145">
        <f t="shared" ref="G76:I76" si="24">SUM(G77)</f>
        <v>164367</v>
      </c>
      <c r="H76" s="145">
        <f t="shared" si="24"/>
        <v>164367</v>
      </c>
      <c r="I76" s="145">
        <f t="shared" si="24"/>
        <v>100278.91</v>
      </c>
      <c r="J76" s="154">
        <f t="shared" si="22"/>
        <v>61.009150255221542</v>
      </c>
    </row>
    <row r="77" spans="2:10" ht="20.100000000000001" customHeight="1" x14ac:dyDescent="0.25">
      <c r="B77" s="251" t="s">
        <v>143</v>
      </c>
      <c r="C77" s="252"/>
      <c r="D77" s="252"/>
      <c r="E77" s="253"/>
      <c r="F77" s="145">
        <f>SUM(F78,F82,G105,F107)</f>
        <v>78823</v>
      </c>
      <c r="G77" s="145">
        <f t="shared" ref="G77" si="25">SUM(G78,G82,H105,G107)</f>
        <v>164367</v>
      </c>
      <c r="H77" s="145">
        <f>SUM(H78,H82,H105,H107)</f>
        <v>164367</v>
      </c>
      <c r="I77" s="145">
        <f>SUM(I78,I82,I105,I107)</f>
        <v>100278.91</v>
      </c>
      <c r="J77" s="154">
        <f t="shared" si="22"/>
        <v>61.009150255221542</v>
      </c>
    </row>
    <row r="78" spans="2:10" ht="20.100000000000001" customHeight="1" x14ac:dyDescent="0.25">
      <c r="B78" s="254" t="s">
        <v>130</v>
      </c>
      <c r="C78" s="255"/>
      <c r="D78" s="255"/>
      <c r="E78" s="256"/>
      <c r="F78" s="103">
        <f>SUM(F79:F81)</f>
        <v>24636</v>
      </c>
      <c r="G78" s="103">
        <f t="shared" ref="G78:I78" si="26">SUM(G79:G81)</f>
        <v>18975</v>
      </c>
      <c r="H78" s="103">
        <f t="shared" si="26"/>
        <v>18975</v>
      </c>
      <c r="I78" s="103">
        <f t="shared" si="26"/>
        <v>0</v>
      </c>
      <c r="J78" s="155">
        <f t="shared" si="22"/>
        <v>0</v>
      </c>
    </row>
    <row r="79" spans="2:10" ht="20.100000000000001" customHeight="1" x14ac:dyDescent="0.25">
      <c r="B79" s="245" t="s">
        <v>153</v>
      </c>
      <c r="C79" s="246"/>
      <c r="D79" s="246"/>
      <c r="E79" s="247"/>
      <c r="F79" s="191">
        <v>19438</v>
      </c>
      <c r="G79" s="191">
        <v>15000</v>
      </c>
      <c r="H79" s="191">
        <v>15000</v>
      </c>
      <c r="I79" s="191">
        <v>0</v>
      </c>
      <c r="J79" s="212">
        <v>0</v>
      </c>
    </row>
    <row r="80" spans="2:10" ht="20.100000000000001" customHeight="1" x14ac:dyDescent="0.25">
      <c r="B80" s="245" t="s">
        <v>154</v>
      </c>
      <c r="C80" s="246"/>
      <c r="D80" s="246"/>
      <c r="E80" s="247"/>
      <c r="F80" s="191">
        <v>1991</v>
      </c>
      <c r="G80" s="191">
        <v>1500</v>
      </c>
      <c r="H80" s="191">
        <v>1500</v>
      </c>
      <c r="I80" s="191">
        <v>0</v>
      </c>
      <c r="J80" s="212">
        <v>0</v>
      </c>
    </row>
    <row r="81" spans="2:10" ht="20.100000000000001" customHeight="1" x14ac:dyDescent="0.25">
      <c r="B81" s="245" t="s">
        <v>155</v>
      </c>
      <c r="C81" s="246"/>
      <c r="D81" s="246"/>
      <c r="E81" s="247"/>
      <c r="F81" s="191">
        <v>3207</v>
      </c>
      <c r="G81" s="191">
        <v>2475</v>
      </c>
      <c r="H81" s="191">
        <v>2475</v>
      </c>
      <c r="I81" s="191">
        <v>0</v>
      </c>
      <c r="J81" s="212">
        <v>0</v>
      </c>
    </row>
    <row r="82" spans="2:10" ht="20.100000000000001" customHeight="1" x14ac:dyDescent="0.25">
      <c r="B82" s="254" t="s">
        <v>131</v>
      </c>
      <c r="C82" s="255"/>
      <c r="D82" s="255"/>
      <c r="E82" s="256"/>
      <c r="F82" s="103">
        <f>SUM(F83:F104)</f>
        <v>51495</v>
      </c>
      <c r="G82" s="103">
        <f t="shared" ref="G82:I82" si="27">SUM(G83:G104)</f>
        <v>104422</v>
      </c>
      <c r="H82" s="103">
        <f t="shared" si="27"/>
        <v>104422</v>
      </c>
      <c r="I82" s="103">
        <f t="shared" si="27"/>
        <v>67539.69</v>
      </c>
      <c r="J82" s="155">
        <f t="shared" si="22"/>
        <v>64.679559862864139</v>
      </c>
    </row>
    <row r="83" spans="2:10" ht="20.100000000000001" customHeight="1" x14ac:dyDescent="0.25">
      <c r="B83" s="245" t="s">
        <v>156</v>
      </c>
      <c r="C83" s="246"/>
      <c r="D83" s="246"/>
      <c r="E83" s="247"/>
      <c r="F83" s="191">
        <v>2654</v>
      </c>
      <c r="G83" s="191">
        <v>2654</v>
      </c>
      <c r="H83" s="191">
        <v>2654</v>
      </c>
      <c r="I83" s="191">
        <v>36.67</v>
      </c>
      <c r="J83" s="212">
        <f t="shared" si="22"/>
        <v>1.3816880180859081</v>
      </c>
    </row>
    <row r="84" spans="2:10" ht="20.100000000000001" customHeight="1" x14ac:dyDescent="0.25">
      <c r="B84" s="245" t="s">
        <v>157</v>
      </c>
      <c r="C84" s="246"/>
      <c r="D84" s="246"/>
      <c r="E84" s="247"/>
      <c r="F84" s="191">
        <v>3318</v>
      </c>
      <c r="G84" s="191">
        <v>1500</v>
      </c>
      <c r="H84" s="191">
        <v>1500</v>
      </c>
      <c r="I84" s="191">
        <v>0</v>
      </c>
      <c r="J84" s="212">
        <f t="shared" si="22"/>
        <v>0</v>
      </c>
    </row>
    <row r="85" spans="2:10" ht="20.100000000000001" customHeight="1" x14ac:dyDescent="0.25">
      <c r="B85" s="245" t="s">
        <v>158</v>
      </c>
      <c r="C85" s="246"/>
      <c r="D85" s="246"/>
      <c r="E85" s="247"/>
      <c r="F85" s="191">
        <v>5309</v>
      </c>
      <c r="G85" s="191">
        <v>2000</v>
      </c>
      <c r="H85" s="191">
        <v>2000</v>
      </c>
      <c r="I85" s="191">
        <v>0</v>
      </c>
      <c r="J85" s="212">
        <f t="shared" si="22"/>
        <v>0</v>
      </c>
    </row>
    <row r="86" spans="2:10" ht="20.100000000000001" customHeight="1" x14ac:dyDescent="0.25">
      <c r="B86" s="245" t="s">
        <v>159</v>
      </c>
      <c r="C86" s="246"/>
      <c r="D86" s="246"/>
      <c r="E86" s="247"/>
      <c r="F86" s="191">
        <v>2654</v>
      </c>
      <c r="G86" s="191">
        <v>2654</v>
      </c>
      <c r="H86" s="191">
        <v>2654</v>
      </c>
      <c r="I86" s="191">
        <v>52.03</v>
      </c>
      <c r="J86" s="212">
        <f t="shared" si="22"/>
        <v>1.96043707611153</v>
      </c>
    </row>
    <row r="87" spans="2:10" ht="20.100000000000001" customHeight="1" x14ac:dyDescent="0.25">
      <c r="B87" s="245" t="s">
        <v>187</v>
      </c>
      <c r="C87" s="246"/>
      <c r="D87" s="246"/>
      <c r="E87" s="247"/>
      <c r="F87" s="191">
        <v>10618</v>
      </c>
      <c r="G87" s="191">
        <v>30000</v>
      </c>
      <c r="H87" s="191">
        <v>30000</v>
      </c>
      <c r="I87" s="191">
        <v>29784.31</v>
      </c>
      <c r="J87" s="212">
        <f t="shared" si="22"/>
        <v>99.28103333333334</v>
      </c>
    </row>
    <row r="88" spans="2:10" ht="20.100000000000001" customHeight="1" x14ac:dyDescent="0.25">
      <c r="B88" s="245" t="s">
        <v>160</v>
      </c>
      <c r="C88" s="246"/>
      <c r="D88" s="246"/>
      <c r="E88" s="247"/>
      <c r="F88" s="191">
        <v>3318</v>
      </c>
      <c r="G88" s="191">
        <v>6645</v>
      </c>
      <c r="H88" s="191">
        <v>6645</v>
      </c>
      <c r="I88" s="191">
        <v>4629.97</v>
      </c>
      <c r="J88" s="212">
        <f t="shared" si="22"/>
        <v>69.675996990218209</v>
      </c>
    </row>
    <row r="89" spans="2:10" ht="20.100000000000001" customHeight="1" x14ac:dyDescent="0.25">
      <c r="B89" s="245" t="s">
        <v>161</v>
      </c>
      <c r="C89" s="246"/>
      <c r="D89" s="246"/>
      <c r="E89" s="247"/>
      <c r="F89" s="191">
        <v>1991</v>
      </c>
      <c r="G89" s="191">
        <v>1991</v>
      </c>
      <c r="H89" s="191">
        <v>1991</v>
      </c>
      <c r="I89" s="191">
        <v>77.489999999999995</v>
      </c>
      <c r="J89" s="212">
        <f t="shared" si="22"/>
        <v>3.8920140632847815</v>
      </c>
    </row>
    <row r="90" spans="2:10" ht="20.100000000000001" customHeight="1" x14ac:dyDescent="0.25">
      <c r="B90" s="245" t="s">
        <v>162</v>
      </c>
      <c r="C90" s="246"/>
      <c r="D90" s="246"/>
      <c r="E90" s="247"/>
      <c r="F90" s="191">
        <v>1991</v>
      </c>
      <c r="G90" s="191">
        <v>1991</v>
      </c>
      <c r="H90" s="191">
        <v>1991</v>
      </c>
      <c r="I90" s="191">
        <v>0</v>
      </c>
      <c r="J90" s="212">
        <f t="shared" si="22"/>
        <v>0</v>
      </c>
    </row>
    <row r="91" spans="2:10" ht="20.100000000000001" customHeight="1" x14ac:dyDescent="0.25">
      <c r="B91" s="245" t="s">
        <v>163</v>
      </c>
      <c r="C91" s="246"/>
      <c r="D91" s="246"/>
      <c r="E91" s="247"/>
      <c r="F91" s="191">
        <v>1327</v>
      </c>
      <c r="G91" s="191">
        <v>3800</v>
      </c>
      <c r="H91" s="191">
        <v>3800</v>
      </c>
      <c r="I91" s="191">
        <v>0</v>
      </c>
      <c r="J91" s="212">
        <f t="shared" si="22"/>
        <v>0</v>
      </c>
    </row>
    <row r="92" spans="2:10" ht="20.100000000000001" customHeight="1" x14ac:dyDescent="0.25">
      <c r="B92" s="245" t="s">
        <v>164</v>
      </c>
      <c r="C92" s="246"/>
      <c r="D92" s="246"/>
      <c r="E92" s="247"/>
      <c r="F92" s="191">
        <v>796</v>
      </c>
      <c r="G92" s="191">
        <v>3000</v>
      </c>
      <c r="H92" s="191">
        <v>3000</v>
      </c>
      <c r="I92" s="191">
        <v>625.16999999999996</v>
      </c>
      <c r="J92" s="212">
        <f t="shared" si="22"/>
        <v>20.838999999999999</v>
      </c>
    </row>
    <row r="93" spans="2:10" ht="20.100000000000001" customHeight="1" x14ac:dyDescent="0.25">
      <c r="B93" s="245" t="s">
        <v>165</v>
      </c>
      <c r="C93" s="246"/>
      <c r="D93" s="246"/>
      <c r="E93" s="247"/>
      <c r="F93" s="191">
        <v>2654</v>
      </c>
      <c r="G93" s="191">
        <v>5000</v>
      </c>
      <c r="H93" s="191">
        <v>5000</v>
      </c>
      <c r="I93" s="191">
        <v>3189.73</v>
      </c>
      <c r="J93" s="212">
        <f t="shared" si="22"/>
        <v>63.794600000000003</v>
      </c>
    </row>
    <row r="94" spans="2:10" ht="20.100000000000001" customHeight="1" x14ac:dyDescent="0.25">
      <c r="B94" s="245" t="s">
        <v>166</v>
      </c>
      <c r="C94" s="246"/>
      <c r="D94" s="246"/>
      <c r="E94" s="247"/>
      <c r="F94" s="191">
        <v>2654</v>
      </c>
      <c r="G94" s="191">
        <v>10687</v>
      </c>
      <c r="H94" s="191">
        <v>10687</v>
      </c>
      <c r="I94" s="191">
        <v>12034.49</v>
      </c>
      <c r="J94" s="212">
        <f t="shared" si="22"/>
        <v>112.60868344717881</v>
      </c>
    </row>
    <row r="95" spans="2:10" ht="20.100000000000001" customHeight="1" x14ac:dyDescent="0.25">
      <c r="B95" s="245" t="s">
        <v>167</v>
      </c>
      <c r="C95" s="246"/>
      <c r="D95" s="246"/>
      <c r="E95" s="247"/>
      <c r="F95" s="191">
        <v>1991</v>
      </c>
      <c r="G95" s="191">
        <v>4500</v>
      </c>
      <c r="H95" s="191">
        <v>4500</v>
      </c>
      <c r="I95" s="191">
        <v>1766.81</v>
      </c>
      <c r="J95" s="212">
        <f t="shared" si="22"/>
        <v>39.262444444444441</v>
      </c>
    </row>
    <row r="96" spans="2:10" ht="20.100000000000001" customHeight="1" x14ac:dyDescent="0.25">
      <c r="B96" s="245" t="s">
        <v>168</v>
      </c>
      <c r="C96" s="246"/>
      <c r="D96" s="246"/>
      <c r="E96" s="247"/>
      <c r="F96" s="191">
        <v>265</v>
      </c>
      <c r="G96" s="191">
        <v>900</v>
      </c>
      <c r="H96" s="191">
        <v>900</v>
      </c>
      <c r="I96" s="191">
        <v>65.84</v>
      </c>
      <c r="J96" s="212">
        <f t="shared" si="22"/>
        <v>7.315555555555556</v>
      </c>
    </row>
    <row r="97" spans="2:10" ht="20.100000000000001" customHeight="1" x14ac:dyDescent="0.25">
      <c r="B97" s="245" t="s">
        <v>169</v>
      </c>
      <c r="C97" s="246"/>
      <c r="D97" s="246"/>
      <c r="E97" s="247"/>
      <c r="F97" s="191">
        <v>664</v>
      </c>
      <c r="G97" s="191">
        <v>1700</v>
      </c>
      <c r="H97" s="191">
        <v>1700</v>
      </c>
      <c r="I97" s="191">
        <v>0</v>
      </c>
      <c r="J97" s="212">
        <f t="shared" si="22"/>
        <v>0</v>
      </c>
    </row>
    <row r="98" spans="2:10" ht="20.100000000000001" customHeight="1" x14ac:dyDescent="0.25">
      <c r="B98" s="245" t="s">
        <v>170</v>
      </c>
      <c r="C98" s="246"/>
      <c r="D98" s="246"/>
      <c r="E98" s="247"/>
      <c r="F98" s="191">
        <v>1991</v>
      </c>
      <c r="G98" s="191">
        <v>10000</v>
      </c>
      <c r="H98" s="191">
        <v>10000</v>
      </c>
      <c r="I98" s="191">
        <v>8043.36</v>
      </c>
      <c r="J98" s="212">
        <f t="shared" si="22"/>
        <v>80.433599999999998</v>
      </c>
    </row>
    <row r="99" spans="2:10" ht="20.100000000000001" customHeight="1" x14ac:dyDescent="0.25">
      <c r="B99" s="245" t="s">
        <v>171</v>
      </c>
      <c r="C99" s="246"/>
      <c r="D99" s="246"/>
      <c r="E99" s="247"/>
      <c r="F99" s="191">
        <v>664</v>
      </c>
      <c r="G99" s="191">
        <v>5000</v>
      </c>
      <c r="H99" s="191">
        <v>5000</v>
      </c>
      <c r="I99" s="191">
        <v>383.77</v>
      </c>
      <c r="J99" s="212">
        <f t="shared" si="22"/>
        <v>7.6754000000000007</v>
      </c>
    </row>
    <row r="100" spans="2:10" ht="20.100000000000001" customHeight="1" x14ac:dyDescent="0.25">
      <c r="B100" s="245" t="s">
        <v>172</v>
      </c>
      <c r="C100" s="246"/>
      <c r="D100" s="246"/>
      <c r="E100" s="247"/>
      <c r="F100" s="191">
        <v>1327</v>
      </c>
      <c r="G100" s="191">
        <v>2800</v>
      </c>
      <c r="H100" s="191">
        <v>2800</v>
      </c>
      <c r="I100" s="191">
        <v>315.87</v>
      </c>
      <c r="J100" s="212">
        <f t="shared" si="22"/>
        <v>11.28107142857143</v>
      </c>
    </row>
    <row r="101" spans="2:10" ht="20.100000000000001" customHeight="1" x14ac:dyDescent="0.25">
      <c r="B101" s="245" t="s">
        <v>188</v>
      </c>
      <c r="C101" s="246"/>
      <c r="D101" s="246"/>
      <c r="E101" s="247"/>
      <c r="F101" s="191">
        <v>3982</v>
      </c>
      <c r="G101" s="191">
        <v>5700</v>
      </c>
      <c r="H101" s="191">
        <v>5700</v>
      </c>
      <c r="I101" s="191">
        <v>6534.18</v>
      </c>
      <c r="J101" s="212">
        <f t="shared" si="22"/>
        <v>114.63473684210528</v>
      </c>
    </row>
    <row r="102" spans="2:10" ht="20.100000000000001" customHeight="1" x14ac:dyDescent="0.25">
      <c r="B102" s="245" t="s">
        <v>173</v>
      </c>
      <c r="C102" s="246"/>
      <c r="D102" s="246"/>
      <c r="E102" s="247"/>
      <c r="F102" s="191">
        <v>0</v>
      </c>
      <c r="G102" s="191">
        <v>600</v>
      </c>
      <c r="H102" s="191">
        <v>600</v>
      </c>
      <c r="I102" s="191">
        <v>0</v>
      </c>
      <c r="J102" s="212">
        <f t="shared" si="22"/>
        <v>0</v>
      </c>
    </row>
    <row r="103" spans="2:10" ht="20.100000000000001" customHeight="1" x14ac:dyDescent="0.25">
      <c r="B103" s="245" t="s">
        <v>174</v>
      </c>
      <c r="C103" s="246"/>
      <c r="D103" s="246"/>
      <c r="E103" s="247"/>
      <c r="F103" s="191">
        <v>0</v>
      </c>
      <c r="G103" s="191">
        <v>500</v>
      </c>
      <c r="H103" s="191">
        <v>500</v>
      </c>
      <c r="I103" s="191">
        <v>0</v>
      </c>
      <c r="J103" s="212">
        <f t="shared" si="22"/>
        <v>0</v>
      </c>
    </row>
    <row r="104" spans="2:10" ht="20.100000000000001" customHeight="1" x14ac:dyDescent="0.25">
      <c r="B104" s="245" t="s">
        <v>177</v>
      </c>
      <c r="C104" s="246"/>
      <c r="D104" s="246"/>
      <c r="E104" s="247"/>
      <c r="F104" s="191">
        <v>1327</v>
      </c>
      <c r="G104" s="191">
        <v>800</v>
      </c>
      <c r="H104" s="191">
        <v>800</v>
      </c>
      <c r="I104" s="191">
        <v>0</v>
      </c>
      <c r="J104" s="212">
        <f t="shared" si="22"/>
        <v>0</v>
      </c>
    </row>
    <row r="105" spans="2:10" ht="20.100000000000001" customHeight="1" x14ac:dyDescent="0.25">
      <c r="B105" s="254" t="s">
        <v>132</v>
      </c>
      <c r="C105" s="255"/>
      <c r="D105" s="255"/>
      <c r="E105" s="256"/>
      <c r="F105" s="103">
        <f>SUM(F106)</f>
        <v>0</v>
      </c>
      <c r="G105" s="103">
        <f t="shared" ref="G105:I105" si="28">SUM(G106)</f>
        <v>700</v>
      </c>
      <c r="H105" s="103">
        <f t="shared" si="28"/>
        <v>700</v>
      </c>
      <c r="I105" s="103">
        <f t="shared" si="28"/>
        <v>823.8</v>
      </c>
      <c r="J105" s="155">
        <f t="shared" si="22"/>
        <v>117.68571428571428</v>
      </c>
    </row>
    <row r="106" spans="2:10" ht="20.100000000000001" customHeight="1" x14ac:dyDescent="0.25">
      <c r="B106" s="245" t="s">
        <v>178</v>
      </c>
      <c r="C106" s="246"/>
      <c r="D106" s="246"/>
      <c r="E106" s="247"/>
      <c r="F106" s="191">
        <v>0</v>
      </c>
      <c r="G106" s="191">
        <v>700</v>
      </c>
      <c r="H106" s="191">
        <v>700</v>
      </c>
      <c r="I106" s="191">
        <v>823.8</v>
      </c>
      <c r="J106" s="212">
        <f t="shared" ref="J106" si="29">(I106/H106)*100</f>
        <v>117.68571428571428</v>
      </c>
    </row>
    <row r="107" spans="2:10" ht="20.100000000000001" customHeight="1" x14ac:dyDescent="0.25">
      <c r="B107" s="254" t="s">
        <v>134</v>
      </c>
      <c r="C107" s="255"/>
      <c r="D107" s="255"/>
      <c r="E107" s="256"/>
      <c r="F107" s="103">
        <f>SUM(F108:F110)</f>
        <v>1992</v>
      </c>
      <c r="G107" s="103">
        <f t="shared" ref="G107:I107" si="30">SUM(G108:G110)</f>
        <v>40270</v>
      </c>
      <c r="H107" s="103">
        <f t="shared" si="30"/>
        <v>40270</v>
      </c>
      <c r="I107" s="103">
        <f t="shared" si="30"/>
        <v>31915.42</v>
      </c>
      <c r="J107" s="155">
        <f t="shared" si="22"/>
        <v>79.253588279115959</v>
      </c>
    </row>
    <row r="108" spans="2:10" ht="20.100000000000001" customHeight="1" x14ac:dyDescent="0.25">
      <c r="B108" s="245" t="s">
        <v>179</v>
      </c>
      <c r="C108" s="246"/>
      <c r="D108" s="246"/>
      <c r="E108" s="247"/>
      <c r="F108" s="191">
        <v>664</v>
      </c>
      <c r="G108" s="191">
        <v>3000</v>
      </c>
      <c r="H108" s="191">
        <v>3000</v>
      </c>
      <c r="I108" s="191">
        <v>123.9</v>
      </c>
      <c r="J108" s="212">
        <f t="shared" si="22"/>
        <v>4.1300000000000008</v>
      </c>
    </row>
    <row r="109" spans="2:10" ht="20.100000000000001" customHeight="1" x14ac:dyDescent="0.25">
      <c r="B109" s="245" t="s">
        <v>180</v>
      </c>
      <c r="C109" s="246"/>
      <c r="D109" s="246"/>
      <c r="E109" s="247"/>
      <c r="F109" s="191">
        <v>664</v>
      </c>
      <c r="G109" s="191">
        <v>2000</v>
      </c>
      <c r="H109" s="191">
        <v>2000</v>
      </c>
      <c r="I109" s="191">
        <v>488.38</v>
      </c>
      <c r="J109" s="212">
        <f t="shared" si="22"/>
        <v>24.419</v>
      </c>
    </row>
    <row r="110" spans="2:10" ht="20.100000000000001" customHeight="1" x14ac:dyDescent="0.25">
      <c r="B110" s="245" t="s">
        <v>185</v>
      </c>
      <c r="C110" s="246"/>
      <c r="D110" s="246"/>
      <c r="E110" s="247"/>
      <c r="F110" s="191">
        <v>664</v>
      </c>
      <c r="G110" s="191">
        <v>35270</v>
      </c>
      <c r="H110" s="191">
        <v>35270</v>
      </c>
      <c r="I110" s="191">
        <v>31303.14</v>
      </c>
      <c r="J110" s="212">
        <f t="shared" si="22"/>
        <v>88.752877799829875</v>
      </c>
    </row>
    <row r="111" spans="2:10" ht="20.100000000000001" customHeight="1" x14ac:dyDescent="0.25">
      <c r="B111" s="251" t="s">
        <v>144</v>
      </c>
      <c r="C111" s="252"/>
      <c r="D111" s="252"/>
      <c r="E111" s="253"/>
      <c r="F111" s="145">
        <f>SUM(F112)</f>
        <v>36233</v>
      </c>
      <c r="G111" s="145">
        <f t="shared" ref="G111:I111" si="31">SUM(G112)</f>
        <v>80092</v>
      </c>
      <c r="H111" s="145">
        <f t="shared" si="31"/>
        <v>80092</v>
      </c>
      <c r="I111" s="145">
        <f t="shared" si="31"/>
        <v>5834.3799999999992</v>
      </c>
      <c r="J111" s="154">
        <f t="shared" si="22"/>
        <v>7.2845977126304735</v>
      </c>
    </row>
    <row r="112" spans="2:10" ht="20.100000000000001" customHeight="1" x14ac:dyDescent="0.25">
      <c r="B112" s="251" t="s">
        <v>145</v>
      </c>
      <c r="C112" s="252"/>
      <c r="D112" s="252"/>
      <c r="E112" s="253"/>
      <c r="F112" s="145">
        <f>SUM(F113,F123,F125)</f>
        <v>36233</v>
      </c>
      <c r="G112" s="145">
        <f t="shared" ref="G112:I112" si="32">SUM(G113,G123,G125)</f>
        <v>80092</v>
      </c>
      <c r="H112" s="145">
        <f t="shared" si="32"/>
        <v>80092</v>
      </c>
      <c r="I112" s="145">
        <f t="shared" si="32"/>
        <v>5834.3799999999992</v>
      </c>
      <c r="J112" s="154">
        <f t="shared" si="22"/>
        <v>7.2845977126304735</v>
      </c>
    </row>
    <row r="113" spans="2:10" ht="20.100000000000001" customHeight="1" x14ac:dyDescent="0.25">
      <c r="B113" s="254" t="s">
        <v>131</v>
      </c>
      <c r="C113" s="255"/>
      <c r="D113" s="255"/>
      <c r="E113" s="256"/>
      <c r="F113" s="103">
        <f>SUM(F114:F122)</f>
        <v>25217</v>
      </c>
      <c r="G113" s="103">
        <f t="shared" ref="G113:I113" si="33">SUM(G114:G122)</f>
        <v>51530</v>
      </c>
      <c r="H113" s="103">
        <f t="shared" si="33"/>
        <v>51530</v>
      </c>
      <c r="I113" s="103">
        <f t="shared" si="33"/>
        <v>4538.6499999999996</v>
      </c>
      <c r="J113" s="155">
        <f t="shared" si="22"/>
        <v>8.8077818746361345</v>
      </c>
    </row>
    <row r="114" spans="2:10" ht="20.100000000000001" customHeight="1" x14ac:dyDescent="0.25">
      <c r="B114" s="245" t="s">
        <v>159</v>
      </c>
      <c r="C114" s="246"/>
      <c r="D114" s="246"/>
      <c r="E114" s="247"/>
      <c r="F114" s="191">
        <v>2654</v>
      </c>
      <c r="G114" s="191">
        <v>3500</v>
      </c>
      <c r="H114" s="191">
        <v>3500</v>
      </c>
      <c r="I114" s="191">
        <v>0</v>
      </c>
      <c r="J114" s="212">
        <f t="shared" si="22"/>
        <v>0</v>
      </c>
    </row>
    <row r="115" spans="2:10" ht="20.100000000000001" customHeight="1" x14ac:dyDescent="0.25">
      <c r="B115" s="245" t="s">
        <v>160</v>
      </c>
      <c r="C115" s="246"/>
      <c r="D115" s="246"/>
      <c r="E115" s="247"/>
      <c r="F115" s="191">
        <v>1327</v>
      </c>
      <c r="G115" s="191">
        <v>2500</v>
      </c>
      <c r="H115" s="191">
        <v>2500</v>
      </c>
      <c r="I115" s="191">
        <v>0</v>
      </c>
      <c r="J115" s="212">
        <f t="shared" si="22"/>
        <v>0</v>
      </c>
    </row>
    <row r="116" spans="2:10" ht="20.100000000000001" customHeight="1" x14ac:dyDescent="0.25">
      <c r="B116" s="245" t="s">
        <v>161</v>
      </c>
      <c r="C116" s="246"/>
      <c r="D116" s="246"/>
      <c r="E116" s="247"/>
      <c r="F116" s="191">
        <v>1327</v>
      </c>
      <c r="G116" s="191">
        <v>1500</v>
      </c>
      <c r="H116" s="191">
        <v>1500</v>
      </c>
      <c r="I116" s="191">
        <v>0</v>
      </c>
      <c r="J116" s="212">
        <f t="shared" si="22"/>
        <v>0</v>
      </c>
    </row>
    <row r="117" spans="2:10" ht="20.100000000000001" customHeight="1" x14ac:dyDescent="0.25">
      <c r="B117" s="245" t="s">
        <v>163</v>
      </c>
      <c r="C117" s="246"/>
      <c r="D117" s="246"/>
      <c r="E117" s="247"/>
      <c r="F117" s="191">
        <v>3982</v>
      </c>
      <c r="G117" s="191">
        <v>4000</v>
      </c>
      <c r="H117" s="191">
        <v>4000</v>
      </c>
      <c r="I117" s="191">
        <v>0</v>
      </c>
      <c r="J117" s="212">
        <f t="shared" si="22"/>
        <v>0</v>
      </c>
    </row>
    <row r="118" spans="2:10" ht="20.100000000000001" customHeight="1" x14ac:dyDescent="0.25">
      <c r="B118" s="245" t="s">
        <v>164</v>
      </c>
      <c r="C118" s="246"/>
      <c r="D118" s="246"/>
      <c r="E118" s="247"/>
      <c r="F118" s="191">
        <v>1327</v>
      </c>
      <c r="G118" s="191">
        <v>1500</v>
      </c>
      <c r="H118" s="191">
        <v>1500</v>
      </c>
      <c r="I118" s="191">
        <v>0</v>
      </c>
      <c r="J118" s="212">
        <f t="shared" si="22"/>
        <v>0</v>
      </c>
    </row>
    <row r="119" spans="2:10" ht="20.100000000000001" customHeight="1" x14ac:dyDescent="0.25">
      <c r="B119" s="245" t="s">
        <v>165</v>
      </c>
      <c r="C119" s="246"/>
      <c r="D119" s="246"/>
      <c r="E119" s="247"/>
      <c r="F119" s="191">
        <v>3982</v>
      </c>
      <c r="G119" s="191">
        <v>17000</v>
      </c>
      <c r="H119" s="191">
        <v>17000</v>
      </c>
      <c r="I119" s="191">
        <v>4538.6499999999996</v>
      </c>
      <c r="J119" s="212">
        <f t="shared" si="22"/>
        <v>26.697941176470586</v>
      </c>
    </row>
    <row r="120" spans="2:10" ht="20.100000000000001" customHeight="1" x14ac:dyDescent="0.25">
      <c r="B120" s="245" t="s">
        <v>166</v>
      </c>
      <c r="C120" s="246"/>
      <c r="D120" s="246"/>
      <c r="E120" s="247"/>
      <c r="F120" s="191">
        <v>2654</v>
      </c>
      <c r="G120" s="191">
        <v>7800</v>
      </c>
      <c r="H120" s="191">
        <v>7800</v>
      </c>
      <c r="I120" s="191">
        <v>0</v>
      </c>
      <c r="J120" s="212">
        <f t="shared" si="22"/>
        <v>0</v>
      </c>
    </row>
    <row r="121" spans="2:10" ht="20.100000000000001" customHeight="1" x14ac:dyDescent="0.25">
      <c r="B121" s="245" t="s">
        <v>170</v>
      </c>
      <c r="C121" s="246"/>
      <c r="D121" s="246"/>
      <c r="E121" s="247"/>
      <c r="F121" s="191">
        <v>3982</v>
      </c>
      <c r="G121" s="191">
        <v>8730</v>
      </c>
      <c r="H121" s="191">
        <v>8730</v>
      </c>
      <c r="I121" s="191">
        <v>0</v>
      </c>
      <c r="J121" s="212">
        <f t="shared" si="22"/>
        <v>0</v>
      </c>
    </row>
    <row r="122" spans="2:10" ht="20.100000000000001" customHeight="1" x14ac:dyDescent="0.25">
      <c r="B122" s="245" t="s">
        <v>172</v>
      </c>
      <c r="C122" s="246"/>
      <c r="D122" s="246"/>
      <c r="E122" s="247"/>
      <c r="F122" s="191">
        <v>3982</v>
      </c>
      <c r="G122" s="191">
        <v>5000</v>
      </c>
      <c r="H122" s="191">
        <v>5000</v>
      </c>
      <c r="I122" s="191">
        <v>0</v>
      </c>
      <c r="J122" s="212">
        <f t="shared" si="22"/>
        <v>0</v>
      </c>
    </row>
    <row r="123" spans="2:10" ht="20.100000000000001" customHeight="1" x14ac:dyDescent="0.25">
      <c r="B123" s="254" t="s">
        <v>135</v>
      </c>
      <c r="C123" s="255"/>
      <c r="D123" s="255"/>
      <c r="E123" s="256"/>
      <c r="F123" s="103">
        <f>SUM(F124)</f>
        <v>1062</v>
      </c>
      <c r="G123" s="103">
        <f t="shared" ref="G123:I123" si="34">SUM(G124)</f>
        <v>1062</v>
      </c>
      <c r="H123" s="103">
        <f t="shared" si="34"/>
        <v>1062</v>
      </c>
      <c r="I123" s="103">
        <f t="shared" si="34"/>
        <v>765.73</v>
      </c>
      <c r="J123" s="155">
        <f t="shared" si="22"/>
        <v>72.102636534839931</v>
      </c>
    </row>
    <row r="124" spans="2:10" ht="20.100000000000001" customHeight="1" x14ac:dyDescent="0.25">
      <c r="B124" s="245" t="s">
        <v>189</v>
      </c>
      <c r="C124" s="246"/>
      <c r="D124" s="246"/>
      <c r="E124" s="247"/>
      <c r="F124" s="191">
        <v>1062</v>
      </c>
      <c r="G124" s="191">
        <v>1062</v>
      </c>
      <c r="H124" s="191">
        <v>1062</v>
      </c>
      <c r="I124" s="191">
        <v>765.73</v>
      </c>
      <c r="J124" s="212">
        <f t="shared" si="22"/>
        <v>72.102636534839931</v>
      </c>
    </row>
    <row r="125" spans="2:10" ht="20.100000000000001" customHeight="1" x14ac:dyDescent="0.25">
      <c r="B125" s="254" t="s">
        <v>134</v>
      </c>
      <c r="C125" s="255"/>
      <c r="D125" s="255"/>
      <c r="E125" s="256"/>
      <c r="F125" s="103">
        <f>SUM(F126:F129)</f>
        <v>9954</v>
      </c>
      <c r="G125" s="103">
        <f t="shared" ref="G125:I125" si="35">SUM(G126:G129)</f>
        <v>27500</v>
      </c>
      <c r="H125" s="103">
        <f t="shared" si="35"/>
        <v>27500</v>
      </c>
      <c r="I125" s="103">
        <f t="shared" si="35"/>
        <v>530</v>
      </c>
      <c r="J125" s="155">
        <f t="shared" si="22"/>
        <v>1.927272727272727</v>
      </c>
    </row>
    <row r="126" spans="2:10" ht="20.100000000000001" customHeight="1" x14ac:dyDescent="0.25">
      <c r="B126" s="245" t="s">
        <v>183</v>
      </c>
      <c r="C126" s="246"/>
      <c r="D126" s="246"/>
      <c r="E126" s="247"/>
      <c r="F126" s="191">
        <v>3982</v>
      </c>
      <c r="G126" s="191">
        <v>4500</v>
      </c>
      <c r="H126" s="191">
        <v>4500</v>
      </c>
      <c r="I126" s="191">
        <v>0</v>
      </c>
      <c r="J126" s="212">
        <f t="shared" ref="J126:J129" si="36">(I126/H126)*100</f>
        <v>0</v>
      </c>
    </row>
    <row r="127" spans="2:10" ht="20.100000000000001" customHeight="1" x14ac:dyDescent="0.25">
      <c r="B127" s="245" t="s">
        <v>179</v>
      </c>
      <c r="C127" s="246"/>
      <c r="D127" s="246"/>
      <c r="E127" s="247"/>
      <c r="F127" s="191">
        <v>2654</v>
      </c>
      <c r="G127" s="191">
        <v>3000</v>
      </c>
      <c r="H127" s="191">
        <v>3000</v>
      </c>
      <c r="I127" s="191">
        <v>0</v>
      </c>
      <c r="J127" s="212">
        <f t="shared" si="36"/>
        <v>0</v>
      </c>
    </row>
    <row r="128" spans="2:10" ht="20.100000000000001" customHeight="1" x14ac:dyDescent="0.25">
      <c r="B128" s="245" t="s">
        <v>180</v>
      </c>
      <c r="C128" s="246"/>
      <c r="D128" s="246"/>
      <c r="E128" s="247"/>
      <c r="F128" s="191">
        <v>0</v>
      </c>
      <c r="G128" s="191">
        <v>0</v>
      </c>
      <c r="H128" s="191">
        <v>0</v>
      </c>
      <c r="I128" s="191">
        <v>0</v>
      </c>
      <c r="J128" s="212">
        <v>0</v>
      </c>
    </row>
    <row r="129" spans="2:10" ht="20.100000000000001" customHeight="1" x14ac:dyDescent="0.25">
      <c r="B129" s="245" t="s">
        <v>185</v>
      </c>
      <c r="C129" s="246"/>
      <c r="D129" s="246"/>
      <c r="E129" s="247"/>
      <c r="F129" s="191">
        <v>3318</v>
      </c>
      <c r="G129" s="191">
        <v>20000</v>
      </c>
      <c r="H129" s="191">
        <v>20000</v>
      </c>
      <c r="I129" s="191">
        <v>530</v>
      </c>
      <c r="J129" s="212">
        <f t="shared" si="36"/>
        <v>2.65</v>
      </c>
    </row>
    <row r="130" spans="2:10" ht="20.100000000000001" customHeight="1" x14ac:dyDescent="0.25">
      <c r="B130" s="251" t="s">
        <v>146</v>
      </c>
      <c r="C130" s="252"/>
      <c r="D130" s="252"/>
      <c r="E130" s="253"/>
      <c r="F130" s="145">
        <f>SUM(F131)</f>
        <v>125958</v>
      </c>
      <c r="G130" s="145">
        <f t="shared" ref="G130:I130" si="37">SUM(G131)</f>
        <v>142883</v>
      </c>
      <c r="H130" s="145">
        <f t="shared" si="37"/>
        <v>142883</v>
      </c>
      <c r="I130" s="145">
        <f t="shared" si="37"/>
        <v>65529.880000000005</v>
      </c>
      <c r="J130" s="154">
        <f t="shared" si="22"/>
        <v>45.86261486670913</v>
      </c>
    </row>
    <row r="131" spans="2:10" ht="20.100000000000001" customHeight="1" x14ac:dyDescent="0.25">
      <c r="B131" s="251" t="s">
        <v>147</v>
      </c>
      <c r="C131" s="252"/>
      <c r="D131" s="252"/>
      <c r="E131" s="253"/>
      <c r="F131" s="145">
        <f>SUM(F132,F135,F147)</f>
        <v>125958</v>
      </c>
      <c r="G131" s="145">
        <f t="shared" ref="G131:I131" si="38">SUM(G132,G135,G147)</f>
        <v>142883</v>
      </c>
      <c r="H131" s="145">
        <f t="shared" si="38"/>
        <v>142883</v>
      </c>
      <c r="I131" s="145">
        <f t="shared" si="38"/>
        <v>65529.880000000005</v>
      </c>
      <c r="J131" s="154">
        <f t="shared" si="22"/>
        <v>45.86261486670913</v>
      </c>
    </row>
    <row r="132" spans="2:10" ht="20.100000000000001" customHeight="1" x14ac:dyDescent="0.25">
      <c r="B132" s="254" t="s">
        <v>130</v>
      </c>
      <c r="C132" s="255"/>
      <c r="D132" s="255"/>
      <c r="E132" s="256"/>
      <c r="F132" s="103">
        <f>SUM(F133:F134)</f>
        <v>3053</v>
      </c>
      <c r="G132" s="103">
        <f t="shared" ref="G132:I132" si="39">SUM(G133:G134)</f>
        <v>0</v>
      </c>
      <c r="H132" s="103">
        <f t="shared" si="39"/>
        <v>0</v>
      </c>
      <c r="I132" s="103">
        <f t="shared" si="39"/>
        <v>0</v>
      </c>
      <c r="J132" s="155">
        <v>0</v>
      </c>
    </row>
    <row r="133" spans="2:10" ht="20.100000000000001" customHeight="1" x14ac:dyDescent="0.25">
      <c r="B133" s="245" t="s">
        <v>153</v>
      </c>
      <c r="C133" s="246"/>
      <c r="D133" s="246"/>
      <c r="E133" s="247"/>
      <c r="F133" s="191">
        <v>2620</v>
      </c>
      <c r="G133" s="191">
        <v>0</v>
      </c>
      <c r="H133" s="191">
        <v>0</v>
      </c>
      <c r="I133" s="191">
        <v>0</v>
      </c>
      <c r="J133" s="212">
        <v>0</v>
      </c>
    </row>
    <row r="134" spans="2:10" ht="20.100000000000001" customHeight="1" x14ac:dyDescent="0.25">
      <c r="B134" s="245" t="s">
        <v>155</v>
      </c>
      <c r="C134" s="246"/>
      <c r="D134" s="246"/>
      <c r="E134" s="247"/>
      <c r="F134" s="191">
        <v>433</v>
      </c>
      <c r="G134" s="191">
        <v>0</v>
      </c>
      <c r="H134" s="191">
        <v>0</v>
      </c>
      <c r="I134" s="191">
        <v>0</v>
      </c>
      <c r="J134" s="212">
        <v>0</v>
      </c>
    </row>
    <row r="135" spans="2:10" ht="20.100000000000001" customHeight="1" x14ac:dyDescent="0.25">
      <c r="B135" s="254" t="s">
        <v>131</v>
      </c>
      <c r="C135" s="255"/>
      <c r="D135" s="255"/>
      <c r="E135" s="256"/>
      <c r="F135" s="103">
        <f>SUM(F136:F146)</f>
        <v>74681</v>
      </c>
      <c r="G135" s="103">
        <f t="shared" ref="G135:I135" si="40">SUM(G136:G146)</f>
        <v>70985</v>
      </c>
      <c r="H135" s="103">
        <f t="shared" si="40"/>
        <v>70985</v>
      </c>
      <c r="I135" s="103">
        <f t="shared" si="40"/>
        <v>29127.200000000001</v>
      </c>
      <c r="J135" s="155">
        <f t="shared" si="22"/>
        <v>41.032894273438053</v>
      </c>
    </row>
    <row r="136" spans="2:10" ht="20.100000000000001" customHeight="1" x14ac:dyDescent="0.25">
      <c r="B136" s="245" t="s">
        <v>156</v>
      </c>
      <c r="C136" s="246"/>
      <c r="D136" s="246"/>
      <c r="E136" s="247"/>
      <c r="F136" s="191">
        <v>0</v>
      </c>
      <c r="G136" s="191">
        <v>1000</v>
      </c>
      <c r="H136" s="191">
        <v>1000</v>
      </c>
      <c r="I136" s="191">
        <v>269.92</v>
      </c>
      <c r="J136" s="212">
        <f t="shared" si="22"/>
        <v>26.992000000000001</v>
      </c>
    </row>
    <row r="137" spans="2:10" ht="20.100000000000001" customHeight="1" x14ac:dyDescent="0.25">
      <c r="B137" s="245" t="s">
        <v>159</v>
      </c>
      <c r="C137" s="246"/>
      <c r="D137" s="246"/>
      <c r="E137" s="247"/>
      <c r="F137" s="191">
        <v>2500</v>
      </c>
      <c r="G137" s="191">
        <v>2500</v>
      </c>
      <c r="H137" s="191">
        <v>2500</v>
      </c>
      <c r="I137" s="191">
        <v>0</v>
      </c>
      <c r="J137" s="212">
        <f t="shared" si="22"/>
        <v>0</v>
      </c>
    </row>
    <row r="138" spans="2:10" ht="20.100000000000001" customHeight="1" x14ac:dyDescent="0.25">
      <c r="B138" s="257" t="s">
        <v>161</v>
      </c>
      <c r="C138" s="258"/>
      <c r="D138" s="258"/>
      <c r="E138" s="259"/>
      <c r="F138" s="191">
        <v>0</v>
      </c>
      <c r="G138" s="191">
        <v>500</v>
      </c>
      <c r="H138" s="191">
        <v>500</v>
      </c>
      <c r="I138" s="191">
        <v>0</v>
      </c>
      <c r="J138" s="212">
        <f t="shared" si="22"/>
        <v>0</v>
      </c>
    </row>
    <row r="139" spans="2:10" ht="20.100000000000001" customHeight="1" x14ac:dyDescent="0.25">
      <c r="B139" s="257" t="s">
        <v>162</v>
      </c>
      <c r="C139" s="258"/>
      <c r="D139" s="258"/>
      <c r="E139" s="259"/>
      <c r="F139" s="191">
        <v>0</v>
      </c>
      <c r="G139" s="191">
        <v>500</v>
      </c>
      <c r="H139" s="191">
        <v>500</v>
      </c>
      <c r="I139" s="191">
        <v>0</v>
      </c>
      <c r="J139" s="212">
        <f t="shared" si="22"/>
        <v>0</v>
      </c>
    </row>
    <row r="140" spans="2:10" ht="20.100000000000001" customHeight="1" x14ac:dyDescent="0.25">
      <c r="B140" s="257" t="s">
        <v>163</v>
      </c>
      <c r="C140" s="258"/>
      <c r="D140" s="258"/>
      <c r="E140" s="259"/>
      <c r="F140" s="191">
        <v>0</v>
      </c>
      <c r="G140" s="191">
        <v>2000</v>
      </c>
      <c r="H140" s="191">
        <v>2000</v>
      </c>
      <c r="I140" s="191">
        <v>1850</v>
      </c>
      <c r="J140" s="212">
        <f t="shared" si="22"/>
        <v>92.5</v>
      </c>
    </row>
    <row r="141" spans="2:10" ht="20.100000000000001" customHeight="1" x14ac:dyDescent="0.25">
      <c r="B141" s="245" t="s">
        <v>164</v>
      </c>
      <c r="C141" s="246"/>
      <c r="D141" s="246"/>
      <c r="E141" s="247"/>
      <c r="F141" s="191">
        <v>0</v>
      </c>
      <c r="G141" s="191">
        <v>1000</v>
      </c>
      <c r="H141" s="191">
        <v>1000</v>
      </c>
      <c r="I141" s="191">
        <v>560</v>
      </c>
      <c r="J141" s="212">
        <f t="shared" si="22"/>
        <v>56.000000000000007</v>
      </c>
    </row>
    <row r="142" spans="2:10" ht="20.100000000000001" customHeight="1" x14ac:dyDescent="0.25">
      <c r="B142" s="245" t="s">
        <v>165</v>
      </c>
      <c r="C142" s="246"/>
      <c r="D142" s="246"/>
      <c r="E142" s="247"/>
      <c r="F142" s="191">
        <v>17691</v>
      </c>
      <c r="G142" s="191">
        <v>19500</v>
      </c>
      <c r="H142" s="191">
        <v>19500</v>
      </c>
      <c r="I142" s="191">
        <v>3568</v>
      </c>
      <c r="J142" s="212">
        <f t="shared" ref="J142" si="41">(I142/H142)*100</f>
        <v>18.2974358974359</v>
      </c>
    </row>
    <row r="143" spans="2:10" ht="20.100000000000001" customHeight="1" x14ac:dyDescent="0.25">
      <c r="B143" s="245" t="s">
        <v>166</v>
      </c>
      <c r="C143" s="246"/>
      <c r="D143" s="246"/>
      <c r="E143" s="247"/>
      <c r="F143" s="191">
        <v>11609</v>
      </c>
      <c r="G143" s="191">
        <v>11609</v>
      </c>
      <c r="H143" s="191">
        <v>11609</v>
      </c>
      <c r="I143" s="191">
        <v>8900.4699999999993</v>
      </c>
      <c r="J143" s="212">
        <f t="shared" ref="J143:J158" si="42">(I143/H143)*100</f>
        <v>76.66870531484193</v>
      </c>
    </row>
    <row r="144" spans="2:10" ht="20.100000000000001" customHeight="1" x14ac:dyDescent="0.25">
      <c r="B144" s="245" t="s">
        <v>170</v>
      </c>
      <c r="C144" s="246"/>
      <c r="D144" s="246"/>
      <c r="E144" s="247"/>
      <c r="F144" s="191">
        <v>42881</v>
      </c>
      <c r="G144" s="191">
        <v>30876</v>
      </c>
      <c r="H144" s="191">
        <v>30876</v>
      </c>
      <c r="I144" s="191">
        <v>13613.08</v>
      </c>
      <c r="J144" s="212">
        <f t="shared" si="42"/>
        <v>44.089519367793756</v>
      </c>
    </row>
    <row r="145" spans="2:10" ht="20.100000000000001" customHeight="1" x14ac:dyDescent="0.25">
      <c r="B145" s="257" t="s">
        <v>172</v>
      </c>
      <c r="C145" s="258"/>
      <c r="D145" s="258"/>
      <c r="E145" s="259"/>
      <c r="F145" s="191">
        <v>0</v>
      </c>
      <c r="G145" s="191">
        <v>500</v>
      </c>
      <c r="H145" s="191">
        <v>500</v>
      </c>
      <c r="I145" s="191">
        <v>0</v>
      </c>
      <c r="J145" s="212">
        <f t="shared" si="42"/>
        <v>0</v>
      </c>
    </row>
    <row r="146" spans="2:10" ht="20.100000000000001" customHeight="1" x14ac:dyDescent="0.25">
      <c r="B146" s="245" t="s">
        <v>188</v>
      </c>
      <c r="C146" s="246"/>
      <c r="D146" s="246"/>
      <c r="E146" s="247"/>
      <c r="F146" s="191">
        <v>0</v>
      </c>
      <c r="G146" s="191">
        <v>1000</v>
      </c>
      <c r="H146" s="191">
        <v>1000</v>
      </c>
      <c r="I146" s="191">
        <v>365.73</v>
      </c>
      <c r="J146" s="212">
        <f t="shared" si="42"/>
        <v>36.573</v>
      </c>
    </row>
    <row r="147" spans="2:10" ht="20.100000000000001" customHeight="1" x14ac:dyDescent="0.25">
      <c r="B147" s="254" t="s">
        <v>134</v>
      </c>
      <c r="C147" s="255"/>
      <c r="D147" s="255"/>
      <c r="E147" s="256"/>
      <c r="F147" s="103">
        <f>SUM(F148:F152)</f>
        <v>48224</v>
      </c>
      <c r="G147" s="103">
        <f t="shared" ref="G147:I147" si="43">SUM(G148:G152)</f>
        <v>71898</v>
      </c>
      <c r="H147" s="103">
        <f t="shared" si="43"/>
        <v>71898</v>
      </c>
      <c r="I147" s="103">
        <f t="shared" si="43"/>
        <v>36402.68</v>
      </c>
      <c r="J147" s="155">
        <f t="shared" si="42"/>
        <v>50.631005034910572</v>
      </c>
    </row>
    <row r="148" spans="2:10" ht="20.100000000000001" customHeight="1" x14ac:dyDescent="0.25">
      <c r="B148" s="245" t="s">
        <v>183</v>
      </c>
      <c r="C148" s="246"/>
      <c r="D148" s="246"/>
      <c r="E148" s="247"/>
      <c r="F148" s="191">
        <v>13242</v>
      </c>
      <c r="G148" s="191">
        <v>3000</v>
      </c>
      <c r="H148" s="191">
        <v>3000</v>
      </c>
      <c r="I148" s="191">
        <v>0</v>
      </c>
      <c r="J148" s="212">
        <f t="shared" si="42"/>
        <v>0</v>
      </c>
    </row>
    <row r="149" spans="2:10" ht="20.100000000000001" customHeight="1" x14ac:dyDescent="0.25">
      <c r="B149" s="245" t="s">
        <v>179</v>
      </c>
      <c r="C149" s="246"/>
      <c r="D149" s="246"/>
      <c r="E149" s="247"/>
      <c r="F149" s="191">
        <v>4982</v>
      </c>
      <c r="G149" s="191">
        <v>2000</v>
      </c>
      <c r="H149" s="191">
        <v>2000</v>
      </c>
      <c r="I149" s="191">
        <v>0</v>
      </c>
      <c r="J149" s="212">
        <f t="shared" si="42"/>
        <v>0</v>
      </c>
    </row>
    <row r="150" spans="2:10" ht="20.100000000000001" customHeight="1" x14ac:dyDescent="0.25">
      <c r="B150" s="257" t="s">
        <v>180</v>
      </c>
      <c r="C150" s="258"/>
      <c r="D150" s="258"/>
      <c r="E150" s="259"/>
      <c r="F150" s="191">
        <v>0</v>
      </c>
      <c r="G150" s="191">
        <v>1000</v>
      </c>
      <c r="H150" s="191">
        <v>1000</v>
      </c>
      <c r="I150" s="191">
        <v>0</v>
      </c>
      <c r="J150" s="212">
        <f t="shared" si="42"/>
        <v>0</v>
      </c>
    </row>
    <row r="151" spans="2:10" ht="20.100000000000001" customHeight="1" x14ac:dyDescent="0.25">
      <c r="B151" s="257" t="s">
        <v>194</v>
      </c>
      <c r="C151" s="258"/>
      <c r="D151" s="258"/>
      <c r="E151" s="259"/>
      <c r="F151" s="191">
        <v>0</v>
      </c>
      <c r="G151" s="191">
        <v>1000</v>
      </c>
      <c r="H151" s="191">
        <v>1000</v>
      </c>
      <c r="I151" s="191">
        <v>0</v>
      </c>
      <c r="J151" s="212">
        <f t="shared" si="42"/>
        <v>0</v>
      </c>
    </row>
    <row r="152" spans="2:10" ht="20.100000000000001" customHeight="1" x14ac:dyDescent="0.25">
      <c r="B152" s="245" t="s">
        <v>185</v>
      </c>
      <c r="C152" s="246"/>
      <c r="D152" s="246"/>
      <c r="E152" s="247"/>
      <c r="F152" s="191">
        <v>30000</v>
      </c>
      <c r="G152" s="191">
        <v>64898</v>
      </c>
      <c r="H152" s="191">
        <v>64898</v>
      </c>
      <c r="I152" s="191">
        <v>36402.68</v>
      </c>
      <c r="J152" s="212">
        <f t="shared" si="42"/>
        <v>56.092144596135476</v>
      </c>
    </row>
    <row r="153" spans="2:10" ht="20.100000000000001" customHeight="1" x14ac:dyDescent="0.25">
      <c r="B153" s="251" t="s">
        <v>148</v>
      </c>
      <c r="C153" s="252"/>
      <c r="D153" s="252"/>
      <c r="E153" s="253"/>
      <c r="F153" s="145">
        <f>SUM(F154)</f>
        <v>4685</v>
      </c>
      <c r="G153" s="145">
        <f t="shared" ref="G153:I153" si="44">SUM(G154)</f>
        <v>10743</v>
      </c>
      <c r="H153" s="145">
        <f t="shared" si="44"/>
        <v>10743</v>
      </c>
      <c r="I153" s="145">
        <f t="shared" si="44"/>
        <v>8553.0499999999993</v>
      </c>
      <c r="J153" s="154">
        <f t="shared" si="42"/>
        <v>79.615098203481324</v>
      </c>
    </row>
    <row r="154" spans="2:10" ht="20.100000000000001" customHeight="1" x14ac:dyDescent="0.25">
      <c r="B154" s="251" t="s">
        <v>149</v>
      </c>
      <c r="C154" s="252"/>
      <c r="D154" s="252"/>
      <c r="E154" s="253"/>
      <c r="F154" s="145">
        <f>SUM(F155)</f>
        <v>4685</v>
      </c>
      <c r="G154" s="145">
        <f t="shared" ref="G154:I154" si="45">SUM(G155)</f>
        <v>10743</v>
      </c>
      <c r="H154" s="145">
        <f t="shared" si="45"/>
        <v>10743</v>
      </c>
      <c r="I154" s="145">
        <f t="shared" si="45"/>
        <v>8553.0499999999993</v>
      </c>
      <c r="J154" s="154">
        <f t="shared" si="42"/>
        <v>79.615098203481324</v>
      </c>
    </row>
    <row r="155" spans="2:10" ht="20.100000000000001" customHeight="1" x14ac:dyDescent="0.25">
      <c r="B155" s="254" t="s">
        <v>131</v>
      </c>
      <c r="C155" s="255"/>
      <c r="D155" s="255"/>
      <c r="E155" s="256"/>
      <c r="F155" s="103">
        <f>SUM(F156:F158)</f>
        <v>4685</v>
      </c>
      <c r="G155" s="103">
        <f t="shared" ref="G155:I155" si="46">SUM(G156:G158)</f>
        <v>10743</v>
      </c>
      <c r="H155" s="103">
        <f t="shared" si="46"/>
        <v>10743</v>
      </c>
      <c r="I155" s="103">
        <f t="shared" si="46"/>
        <v>8553.0499999999993</v>
      </c>
      <c r="J155" s="155">
        <f t="shared" si="42"/>
        <v>79.615098203481324</v>
      </c>
    </row>
    <row r="156" spans="2:10" ht="20.100000000000001" customHeight="1" x14ac:dyDescent="0.25">
      <c r="B156" s="245" t="s">
        <v>164</v>
      </c>
      <c r="C156" s="246"/>
      <c r="D156" s="246"/>
      <c r="E156" s="247"/>
      <c r="F156" s="191">
        <v>1500</v>
      </c>
      <c r="G156" s="191">
        <v>4243</v>
      </c>
      <c r="H156" s="191">
        <v>4243</v>
      </c>
      <c r="I156" s="191">
        <v>742.37</v>
      </c>
      <c r="J156" s="212">
        <f t="shared" si="42"/>
        <v>17.496346924345982</v>
      </c>
    </row>
    <row r="157" spans="2:10" ht="20.100000000000001" customHeight="1" x14ac:dyDescent="0.25">
      <c r="B157" s="245" t="s">
        <v>166</v>
      </c>
      <c r="C157" s="246"/>
      <c r="D157" s="246"/>
      <c r="E157" s="247"/>
      <c r="F157" s="191">
        <v>1595</v>
      </c>
      <c r="G157" s="191">
        <v>6350</v>
      </c>
      <c r="H157" s="191">
        <v>6350</v>
      </c>
      <c r="I157" s="191">
        <v>5950.69</v>
      </c>
      <c r="J157" s="212">
        <f t="shared" si="42"/>
        <v>93.711653543307079</v>
      </c>
    </row>
    <row r="158" spans="2:10" ht="20.100000000000001" customHeight="1" thickBot="1" x14ac:dyDescent="0.3">
      <c r="B158" s="248" t="s">
        <v>170</v>
      </c>
      <c r="C158" s="249"/>
      <c r="D158" s="249"/>
      <c r="E158" s="250"/>
      <c r="F158" s="98">
        <v>1590</v>
      </c>
      <c r="G158" s="98">
        <v>150</v>
      </c>
      <c r="H158" s="98">
        <v>150</v>
      </c>
      <c r="I158" s="98">
        <v>1859.99</v>
      </c>
      <c r="J158" s="213">
        <f t="shared" si="42"/>
        <v>1239.9933333333333</v>
      </c>
    </row>
    <row r="160" spans="2:10" x14ac:dyDescent="0.25">
      <c r="H160" t="s">
        <v>195</v>
      </c>
    </row>
  </sheetData>
  <mergeCells count="154">
    <mergeCell ref="B5:J5"/>
    <mergeCell ref="B7:E7"/>
    <mergeCell ref="B8:E8"/>
    <mergeCell ref="B3:J3"/>
    <mergeCell ref="B10:E10"/>
    <mergeCell ref="B9:E9"/>
    <mergeCell ref="B21:E21"/>
    <mergeCell ref="B22:E22"/>
    <mergeCell ref="B23:E23"/>
    <mergeCell ref="B24:E24"/>
    <mergeCell ref="B25:E25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51:E51"/>
    <mergeCell ref="B52:E52"/>
    <mergeCell ref="B53:E53"/>
    <mergeCell ref="B54:E54"/>
    <mergeCell ref="B55:E55"/>
    <mergeCell ref="B46:E46"/>
    <mergeCell ref="B47:E47"/>
    <mergeCell ref="B48:E48"/>
    <mergeCell ref="B49:E49"/>
    <mergeCell ref="B50:E50"/>
    <mergeCell ref="B61:E61"/>
    <mergeCell ref="B62:E62"/>
    <mergeCell ref="B63:E63"/>
    <mergeCell ref="B64:E64"/>
    <mergeCell ref="B65:E65"/>
    <mergeCell ref="B56:E56"/>
    <mergeCell ref="B57:E57"/>
    <mergeCell ref="B58:E58"/>
    <mergeCell ref="B59:E59"/>
    <mergeCell ref="B60:E60"/>
    <mergeCell ref="B71:E71"/>
    <mergeCell ref="B72:E72"/>
    <mergeCell ref="B73:E73"/>
    <mergeCell ref="B74:E74"/>
    <mergeCell ref="B75:E75"/>
    <mergeCell ref="B66:E66"/>
    <mergeCell ref="B67:E67"/>
    <mergeCell ref="B68:E68"/>
    <mergeCell ref="B69:E69"/>
    <mergeCell ref="B70:E70"/>
    <mergeCell ref="B81:E81"/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B91:E91"/>
    <mergeCell ref="B92:E92"/>
    <mergeCell ref="B93:E93"/>
    <mergeCell ref="B94:E94"/>
    <mergeCell ref="B95:E95"/>
    <mergeCell ref="B86:E86"/>
    <mergeCell ref="B87:E87"/>
    <mergeCell ref="B88:E88"/>
    <mergeCell ref="B89:E89"/>
    <mergeCell ref="B90:E90"/>
    <mergeCell ref="B101:E101"/>
    <mergeCell ref="B104:E104"/>
    <mergeCell ref="B107:E107"/>
    <mergeCell ref="B108:E108"/>
    <mergeCell ref="B109:E109"/>
    <mergeCell ref="B96:E96"/>
    <mergeCell ref="B97:E97"/>
    <mergeCell ref="B98:E98"/>
    <mergeCell ref="B99:E99"/>
    <mergeCell ref="B100:E100"/>
    <mergeCell ref="B102:E102"/>
    <mergeCell ref="B103:E103"/>
    <mergeCell ref="B106:E106"/>
    <mergeCell ref="B105:E105"/>
    <mergeCell ref="B115:E115"/>
    <mergeCell ref="B116:E116"/>
    <mergeCell ref="B117:E117"/>
    <mergeCell ref="B118:E118"/>
    <mergeCell ref="B119:E119"/>
    <mergeCell ref="B110:E110"/>
    <mergeCell ref="B111:E111"/>
    <mergeCell ref="B112:E112"/>
    <mergeCell ref="B113:E113"/>
    <mergeCell ref="B114:E114"/>
    <mergeCell ref="B125:E125"/>
    <mergeCell ref="B126:E126"/>
    <mergeCell ref="B127:E127"/>
    <mergeCell ref="B129:E129"/>
    <mergeCell ref="B130:E130"/>
    <mergeCell ref="B120:E120"/>
    <mergeCell ref="B121:E121"/>
    <mergeCell ref="B122:E122"/>
    <mergeCell ref="B123:E123"/>
    <mergeCell ref="B124:E124"/>
    <mergeCell ref="B128:E128"/>
    <mergeCell ref="B136:E136"/>
    <mergeCell ref="B137:E137"/>
    <mergeCell ref="B141:E141"/>
    <mergeCell ref="B142:E142"/>
    <mergeCell ref="B143:E143"/>
    <mergeCell ref="B131:E131"/>
    <mergeCell ref="B132:E132"/>
    <mergeCell ref="B133:E133"/>
    <mergeCell ref="B134:E134"/>
    <mergeCell ref="B135:E135"/>
    <mergeCell ref="B138:E138"/>
    <mergeCell ref="B139:E139"/>
    <mergeCell ref="B140:E140"/>
    <mergeCell ref="B157:E157"/>
    <mergeCell ref="B158:E158"/>
    <mergeCell ref="B152:E152"/>
    <mergeCell ref="B153:E153"/>
    <mergeCell ref="B154:E154"/>
    <mergeCell ref="B155:E155"/>
    <mergeCell ref="B156:E156"/>
    <mergeCell ref="B144:E144"/>
    <mergeCell ref="B146:E146"/>
    <mergeCell ref="B147:E147"/>
    <mergeCell ref="B148:E148"/>
    <mergeCell ref="B149:E149"/>
    <mergeCell ref="B145:E145"/>
    <mergeCell ref="B150:E150"/>
    <mergeCell ref="B151:E15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NASLOVNICA</vt:lpstr>
      <vt:lpstr>SAŽETAK</vt:lpstr>
      <vt:lpstr> Račun prihoda i rashoda</vt:lpstr>
      <vt:lpstr>Rashodi prema izvorima finan</vt:lpstr>
      <vt:lpstr>Rashodi prema funkcijskoj k </vt:lpstr>
      <vt:lpstr>POSEBNI DIO</vt:lpstr>
      <vt:lpstr>' Račun prihoda i rashoda'!Print_Area</vt:lpstr>
      <vt:lpstr>NASLOVNICA!Print_Area</vt:lpstr>
      <vt:lpstr>'Rashodi prema funkcijskoj k '!Print_Area</vt:lpstr>
      <vt:lpstr>'Rashodi prema izvorima finan'!Print_Area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PP Učka Manuela</cp:lastModifiedBy>
  <cp:lastPrinted>2024-03-27T13:58:39Z</cp:lastPrinted>
  <dcterms:created xsi:type="dcterms:W3CDTF">2022-08-12T12:51:27Z</dcterms:created>
  <dcterms:modified xsi:type="dcterms:W3CDTF">2024-03-27T13:58:46Z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