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PPUcka\Private\Manuela\Documents\FINANCIJE\2023\IZVRŠENJE FINANCIJSKOG PLANA\1. Izvršenje financijskog plana od 01-06.2023\"/>
    </mc:Choice>
  </mc:AlternateContent>
  <xr:revisionPtr revIDLastSave="0" documentId="13_ncr:1_{436B9ACD-8ABB-4E86-8E2B-F3EDA7D4F21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NASLOVNICA" sheetId="9" r:id="rId1"/>
    <sheet name="SAŽETAK" sheetId="1" r:id="rId2"/>
    <sheet name=" Račun prihoda i rashoda" sheetId="3" r:id="rId3"/>
    <sheet name="Rashodi prema izvorima finan" sheetId="5" r:id="rId4"/>
    <sheet name="Rashodi prema funkcijskoj k " sheetId="8" r:id="rId5"/>
    <sheet name="POSEBNI DIO" sheetId="7" r:id="rId6"/>
  </sheets>
  <definedNames>
    <definedName name="_xlnm.Print_Area" localSheetId="2">' Račun prihoda i rashoda'!$B$1:$J$103</definedName>
    <definedName name="_xlnm.Print_Area" localSheetId="0">NASLOVNICA!$A$1:$K$51</definedName>
    <definedName name="_xlnm.Print_Area" localSheetId="1">SAŽETAK!$B$2:$L$28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J12" i="3"/>
  <c r="I12" i="3"/>
  <c r="G12" i="3"/>
  <c r="H27" i="1"/>
  <c r="I27" i="1"/>
  <c r="J27" i="1"/>
  <c r="K27" i="1"/>
  <c r="G27" i="1"/>
  <c r="L26" i="1" l="1"/>
  <c r="L25" i="1"/>
  <c r="I19" i="5"/>
  <c r="H19" i="5"/>
  <c r="D19" i="5"/>
  <c r="E19" i="5"/>
  <c r="F19" i="5"/>
  <c r="G19" i="5"/>
  <c r="C19" i="5"/>
  <c r="I8" i="8"/>
  <c r="I7" i="8"/>
  <c r="H8" i="8"/>
  <c r="H7" i="8"/>
  <c r="D7" i="8"/>
  <c r="F7" i="8"/>
  <c r="G7" i="8"/>
  <c r="C7" i="8"/>
  <c r="D8" i="8"/>
  <c r="E8" i="8"/>
  <c r="E7" i="8" s="1"/>
  <c r="F8" i="8"/>
  <c r="G8" i="8"/>
  <c r="C8" i="8"/>
  <c r="M14" i="1"/>
  <c r="M15" i="1"/>
  <c r="M16" i="1"/>
  <c r="M11" i="1"/>
  <c r="L14" i="1"/>
  <c r="L15" i="1"/>
  <c r="L16" i="1"/>
  <c r="L11" i="1"/>
  <c r="J11" i="7"/>
  <c r="J13" i="7"/>
  <c r="J14" i="7"/>
  <c r="J15" i="7"/>
  <c r="J17" i="7"/>
  <c r="J19" i="7"/>
  <c r="J26" i="7"/>
  <c r="J27" i="7"/>
  <c r="J28" i="7"/>
  <c r="J30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9" i="7"/>
  <c r="J50" i="7"/>
  <c r="J53" i="7"/>
  <c r="J55" i="7"/>
  <c r="J56" i="7"/>
  <c r="J61" i="7"/>
  <c r="J64" i="7"/>
  <c r="J66" i="7"/>
  <c r="J70" i="7"/>
  <c r="J74" i="7"/>
  <c r="J87" i="7"/>
  <c r="J88" i="7"/>
  <c r="J92" i="7"/>
  <c r="J94" i="7"/>
  <c r="J95" i="7"/>
  <c r="J98" i="7"/>
  <c r="J100" i="7"/>
  <c r="J101" i="7"/>
  <c r="J105" i="7"/>
  <c r="J109" i="7"/>
  <c r="J115" i="7"/>
  <c r="J120" i="7"/>
  <c r="J130" i="7"/>
  <c r="J131" i="7"/>
  <c r="J136" i="7"/>
  <c r="J138" i="7"/>
  <c r="J139" i="7"/>
  <c r="J141" i="7"/>
  <c r="J142" i="7"/>
  <c r="J150" i="7"/>
  <c r="J151" i="7"/>
  <c r="H149" i="7"/>
  <c r="H148" i="7" s="1"/>
  <c r="I149" i="7"/>
  <c r="J149" i="7" s="1"/>
  <c r="F149" i="7"/>
  <c r="F148" i="7" s="1"/>
  <c r="G150" i="7"/>
  <c r="G149" i="7" s="1"/>
  <c r="G148" i="7" s="1"/>
  <c r="H150" i="7"/>
  <c r="I150" i="7"/>
  <c r="F150" i="7"/>
  <c r="G142" i="7"/>
  <c r="H142" i="7"/>
  <c r="I142" i="7"/>
  <c r="F142" i="7"/>
  <c r="G130" i="7"/>
  <c r="H130" i="7"/>
  <c r="I130" i="7"/>
  <c r="F130" i="7"/>
  <c r="G127" i="7"/>
  <c r="G126" i="7" s="1"/>
  <c r="G125" i="7" s="1"/>
  <c r="H127" i="7"/>
  <c r="H126" i="7" s="1"/>
  <c r="H125" i="7" s="1"/>
  <c r="I127" i="7"/>
  <c r="I126" i="7" s="1"/>
  <c r="F127" i="7"/>
  <c r="F126" i="7" s="1"/>
  <c r="F125" i="7" s="1"/>
  <c r="G121" i="7"/>
  <c r="H121" i="7"/>
  <c r="I121" i="7"/>
  <c r="F121" i="7"/>
  <c r="G119" i="7"/>
  <c r="H119" i="7"/>
  <c r="I119" i="7"/>
  <c r="J119" i="7" s="1"/>
  <c r="F119" i="7"/>
  <c r="G109" i="7"/>
  <c r="G108" i="7" s="1"/>
  <c r="G107" i="7" s="1"/>
  <c r="H109" i="7"/>
  <c r="H108" i="7" s="1"/>
  <c r="H107" i="7" s="1"/>
  <c r="I109" i="7"/>
  <c r="I108" i="7" s="1"/>
  <c r="F109" i="7"/>
  <c r="F108" i="7" s="1"/>
  <c r="F107" i="7" s="1"/>
  <c r="I77" i="7"/>
  <c r="G103" i="7"/>
  <c r="H103" i="7"/>
  <c r="I103" i="7"/>
  <c r="J103" i="7" s="1"/>
  <c r="F103" i="7"/>
  <c r="G82" i="7"/>
  <c r="H82" i="7"/>
  <c r="I82" i="7"/>
  <c r="J82" i="7" s="1"/>
  <c r="F82" i="7"/>
  <c r="G78" i="7"/>
  <c r="G77" i="7" s="1"/>
  <c r="G76" i="7" s="1"/>
  <c r="G75" i="7" s="1"/>
  <c r="H78" i="7"/>
  <c r="H77" i="7" s="1"/>
  <c r="H76" i="7" s="1"/>
  <c r="H75" i="7" s="1"/>
  <c r="I78" i="7"/>
  <c r="F78" i="7"/>
  <c r="F77" i="7" s="1"/>
  <c r="F76" i="7" s="1"/>
  <c r="G70" i="7"/>
  <c r="H70" i="7"/>
  <c r="I70" i="7"/>
  <c r="F70" i="7"/>
  <c r="G68" i="7"/>
  <c r="H68" i="7"/>
  <c r="I68" i="7"/>
  <c r="J68" i="7" s="1"/>
  <c r="F68" i="7"/>
  <c r="G60" i="7"/>
  <c r="G59" i="7" s="1"/>
  <c r="G58" i="7" s="1"/>
  <c r="G57" i="7" s="1"/>
  <c r="H60" i="7"/>
  <c r="H59" i="7" s="1"/>
  <c r="H58" i="7" s="1"/>
  <c r="H57" i="7" s="1"/>
  <c r="I60" i="7"/>
  <c r="I59" i="7" s="1"/>
  <c r="F60" i="7"/>
  <c r="F59" i="7" s="1"/>
  <c r="F58" i="7" s="1"/>
  <c r="F57" i="7" s="1"/>
  <c r="G54" i="7"/>
  <c r="H54" i="7"/>
  <c r="I54" i="7"/>
  <c r="J54" i="7" s="1"/>
  <c r="F54" i="7"/>
  <c r="G52" i="7"/>
  <c r="H52" i="7"/>
  <c r="I52" i="7"/>
  <c r="J52" i="7" s="1"/>
  <c r="F52" i="7"/>
  <c r="G29" i="7"/>
  <c r="H29" i="7"/>
  <c r="H24" i="7" s="1"/>
  <c r="H23" i="7" s="1"/>
  <c r="H22" i="7" s="1"/>
  <c r="H21" i="7" s="1"/>
  <c r="H20" i="7" s="1"/>
  <c r="I29" i="7"/>
  <c r="J29" i="7" s="1"/>
  <c r="F29" i="7"/>
  <c r="G25" i="7"/>
  <c r="G24" i="7" s="1"/>
  <c r="G23" i="7" s="1"/>
  <c r="G22" i="7" s="1"/>
  <c r="H25" i="7"/>
  <c r="I25" i="7"/>
  <c r="J25" i="7" s="1"/>
  <c r="F25" i="7"/>
  <c r="F24" i="7" s="1"/>
  <c r="F23" i="7" s="1"/>
  <c r="F22" i="7" s="1"/>
  <c r="G18" i="7"/>
  <c r="H18" i="7"/>
  <c r="I18" i="7"/>
  <c r="J18" i="7" s="1"/>
  <c r="F18" i="7"/>
  <c r="G16" i="7"/>
  <c r="H16" i="7"/>
  <c r="I16" i="7"/>
  <c r="J16" i="7" s="1"/>
  <c r="F16" i="7"/>
  <c r="G14" i="7"/>
  <c r="H14" i="7"/>
  <c r="I14" i="7"/>
  <c r="F14" i="7"/>
  <c r="G12" i="7"/>
  <c r="H12" i="7"/>
  <c r="H9" i="7" s="1"/>
  <c r="I12" i="7"/>
  <c r="F12" i="7"/>
  <c r="G10" i="7"/>
  <c r="G9" i="7" s="1"/>
  <c r="H10" i="7"/>
  <c r="I10" i="7"/>
  <c r="J10" i="7" s="1"/>
  <c r="F10" i="7"/>
  <c r="F9" i="7" s="1"/>
  <c r="I9" i="8"/>
  <c r="H9" i="8"/>
  <c r="I9" i="5"/>
  <c r="I11" i="5"/>
  <c r="I13" i="5"/>
  <c r="I16" i="5"/>
  <c r="I18" i="5"/>
  <c r="I22" i="5"/>
  <c r="I23" i="5"/>
  <c r="I24" i="5"/>
  <c r="I26" i="5"/>
  <c r="I30" i="5"/>
  <c r="I31" i="5"/>
  <c r="I34" i="5"/>
  <c r="I35" i="5"/>
  <c r="I40" i="5"/>
  <c r="I43" i="5"/>
  <c r="I44" i="5"/>
  <c r="H9" i="5"/>
  <c r="H11" i="5"/>
  <c r="H13" i="5"/>
  <c r="H16" i="5"/>
  <c r="H22" i="5"/>
  <c r="H23" i="5"/>
  <c r="H24" i="5"/>
  <c r="H26" i="5"/>
  <c r="H30" i="5"/>
  <c r="H31" i="5"/>
  <c r="H34" i="5"/>
  <c r="H35" i="5"/>
  <c r="D42" i="5"/>
  <c r="E42" i="5"/>
  <c r="F42" i="5"/>
  <c r="G42" i="5"/>
  <c r="I42" i="5" s="1"/>
  <c r="C42" i="5"/>
  <c r="D43" i="5"/>
  <c r="E43" i="5"/>
  <c r="F43" i="5"/>
  <c r="G43" i="5"/>
  <c r="C43" i="5"/>
  <c r="F37" i="5"/>
  <c r="C37" i="5"/>
  <c r="D38" i="5"/>
  <c r="D37" i="5" s="1"/>
  <c r="E38" i="5"/>
  <c r="E37" i="5" s="1"/>
  <c r="F38" i="5"/>
  <c r="G38" i="5"/>
  <c r="I38" i="5" s="1"/>
  <c r="C38" i="5"/>
  <c r="F32" i="5"/>
  <c r="C32" i="5"/>
  <c r="D33" i="5"/>
  <c r="D32" i="5" s="1"/>
  <c r="E33" i="5"/>
  <c r="E32" i="5" s="1"/>
  <c r="F33" i="5"/>
  <c r="I33" i="5" s="1"/>
  <c r="G33" i="5"/>
  <c r="H33" i="5" s="1"/>
  <c r="C33" i="5"/>
  <c r="D28" i="5"/>
  <c r="D27" i="5" s="1"/>
  <c r="E28" i="5"/>
  <c r="E27" i="5" s="1"/>
  <c r="F28" i="5"/>
  <c r="F27" i="5" s="1"/>
  <c r="G28" i="5"/>
  <c r="G27" i="5" s="1"/>
  <c r="C28" i="5"/>
  <c r="H28" i="5" s="1"/>
  <c r="D20" i="5"/>
  <c r="D21" i="5"/>
  <c r="E21" i="5"/>
  <c r="E20" i="5" s="1"/>
  <c r="F21" i="5"/>
  <c r="F20" i="5" s="1"/>
  <c r="G21" i="5"/>
  <c r="G20" i="5" s="1"/>
  <c r="C21" i="5"/>
  <c r="C20" i="5" s="1"/>
  <c r="D17" i="5"/>
  <c r="E17" i="5"/>
  <c r="F17" i="5"/>
  <c r="G17" i="5"/>
  <c r="I17" i="5" s="1"/>
  <c r="C17" i="5"/>
  <c r="D14" i="5"/>
  <c r="E14" i="5"/>
  <c r="F14" i="5"/>
  <c r="G14" i="5"/>
  <c r="H14" i="5" s="1"/>
  <c r="C14" i="5"/>
  <c r="D12" i="5"/>
  <c r="E12" i="5"/>
  <c r="F12" i="5"/>
  <c r="G12" i="5"/>
  <c r="H12" i="5" s="1"/>
  <c r="C12" i="5"/>
  <c r="D10" i="5"/>
  <c r="E10" i="5"/>
  <c r="E7" i="5" s="1"/>
  <c r="F10" i="5"/>
  <c r="G10" i="5"/>
  <c r="C10" i="5"/>
  <c r="C7" i="5" s="1"/>
  <c r="D8" i="5"/>
  <c r="D7" i="5" s="1"/>
  <c r="E8" i="5"/>
  <c r="F8" i="5"/>
  <c r="G8" i="5"/>
  <c r="I8" i="5" s="1"/>
  <c r="C8" i="5"/>
  <c r="M50" i="3"/>
  <c r="M52" i="3"/>
  <c r="M54" i="3"/>
  <c r="M57" i="3"/>
  <c r="M58" i="3"/>
  <c r="M59" i="3"/>
  <c r="M61" i="3"/>
  <c r="M62" i="3"/>
  <c r="M63" i="3"/>
  <c r="M64" i="3"/>
  <c r="M65" i="3"/>
  <c r="M66" i="3"/>
  <c r="M68" i="3"/>
  <c r="M69" i="3"/>
  <c r="M70" i="3"/>
  <c r="M71" i="3"/>
  <c r="M72" i="3"/>
  <c r="M73" i="3"/>
  <c r="M74" i="3"/>
  <c r="M75" i="3"/>
  <c r="M76" i="3"/>
  <c r="M78" i="3"/>
  <c r="M80" i="3"/>
  <c r="M81" i="3"/>
  <c r="M82" i="3"/>
  <c r="M86" i="3"/>
  <c r="M89" i="3"/>
  <c r="M99" i="3"/>
  <c r="M100" i="3"/>
  <c r="M103" i="3"/>
  <c r="L50" i="3"/>
  <c r="L52" i="3"/>
  <c r="L54" i="3"/>
  <c r="L57" i="3"/>
  <c r="L58" i="3"/>
  <c r="L59" i="3"/>
  <c r="L61" i="3"/>
  <c r="L62" i="3"/>
  <c r="L63" i="3"/>
  <c r="L64" i="3"/>
  <c r="L65" i="3"/>
  <c r="L68" i="3"/>
  <c r="L69" i="3"/>
  <c r="L70" i="3"/>
  <c r="L71" i="3"/>
  <c r="L72" i="3"/>
  <c r="L73" i="3"/>
  <c r="L74" i="3"/>
  <c r="L75" i="3"/>
  <c r="L76" i="3"/>
  <c r="L78" i="3"/>
  <c r="L80" i="3"/>
  <c r="L81" i="3"/>
  <c r="L82" i="3"/>
  <c r="L86" i="3"/>
  <c r="L89" i="3"/>
  <c r="L103" i="3"/>
  <c r="M15" i="3"/>
  <c r="M16" i="3"/>
  <c r="M19" i="3"/>
  <c r="M25" i="3"/>
  <c r="M28" i="3"/>
  <c r="M31" i="3"/>
  <c r="M32" i="3"/>
  <c r="M34" i="3"/>
  <c r="M37" i="3"/>
  <c r="M38" i="3"/>
  <c r="L17" i="3"/>
  <c r="L19" i="3"/>
  <c r="L25" i="3"/>
  <c r="L28" i="3"/>
  <c r="L31" i="3"/>
  <c r="L32" i="3"/>
  <c r="L37" i="3"/>
  <c r="L38" i="3"/>
  <c r="K18" i="3"/>
  <c r="L18" i="3" s="1"/>
  <c r="G40" i="3"/>
  <c r="G39" i="3" s="1"/>
  <c r="G36" i="3"/>
  <c r="G35" i="3" s="1"/>
  <c r="G33" i="3"/>
  <c r="G30" i="3"/>
  <c r="G27" i="3"/>
  <c r="G26" i="3" s="1"/>
  <c r="G24" i="3"/>
  <c r="G23" i="3" s="1"/>
  <c r="G20" i="3"/>
  <c r="G18" i="3"/>
  <c r="G14" i="3"/>
  <c r="H98" i="3"/>
  <c r="I98" i="3"/>
  <c r="J98" i="3"/>
  <c r="K98" i="3"/>
  <c r="G98" i="3"/>
  <c r="G94" i="3" s="1"/>
  <c r="H95" i="3"/>
  <c r="I95" i="3"/>
  <c r="J95" i="3"/>
  <c r="K95" i="3"/>
  <c r="M95" i="3" s="1"/>
  <c r="G95" i="3"/>
  <c r="H92" i="3"/>
  <c r="H91" i="3" s="1"/>
  <c r="I92" i="3"/>
  <c r="I91" i="3" s="1"/>
  <c r="J92" i="3"/>
  <c r="J91" i="3" s="1"/>
  <c r="K92" i="3"/>
  <c r="K91" i="3" s="1"/>
  <c r="G92" i="3"/>
  <c r="G91" i="3" s="1"/>
  <c r="H88" i="3"/>
  <c r="H87" i="3" s="1"/>
  <c r="I88" i="3"/>
  <c r="I87" i="3" s="1"/>
  <c r="J88" i="3"/>
  <c r="J87" i="3" s="1"/>
  <c r="K88" i="3"/>
  <c r="K87" i="3" s="1"/>
  <c r="L87" i="3" s="1"/>
  <c r="G88" i="3"/>
  <c r="G87" i="3" s="1"/>
  <c r="H85" i="3"/>
  <c r="H84" i="3" s="1"/>
  <c r="I85" i="3"/>
  <c r="I84" i="3" s="1"/>
  <c r="J85" i="3"/>
  <c r="J84" i="3" s="1"/>
  <c r="K85" i="3"/>
  <c r="K84" i="3" s="1"/>
  <c r="G85" i="3"/>
  <c r="G84" i="3" s="1"/>
  <c r="H77" i="3"/>
  <c r="I77" i="3"/>
  <c r="J77" i="3"/>
  <c r="K77" i="3"/>
  <c r="L77" i="3" s="1"/>
  <c r="G77" i="3"/>
  <c r="H67" i="3"/>
  <c r="I67" i="3"/>
  <c r="J67" i="3"/>
  <c r="K67" i="3"/>
  <c r="M67" i="3" s="1"/>
  <c r="G67" i="3"/>
  <c r="H60" i="3"/>
  <c r="I60" i="3"/>
  <c r="J60" i="3"/>
  <c r="K60" i="3"/>
  <c r="M60" i="3" s="1"/>
  <c r="G60" i="3"/>
  <c r="H56" i="3"/>
  <c r="I56" i="3"/>
  <c r="J56" i="3"/>
  <c r="K56" i="3"/>
  <c r="M56" i="3" s="1"/>
  <c r="G56" i="3"/>
  <c r="H53" i="3"/>
  <c r="I53" i="3"/>
  <c r="J53" i="3"/>
  <c r="K53" i="3"/>
  <c r="M53" i="3" s="1"/>
  <c r="G53" i="3"/>
  <c r="H51" i="3"/>
  <c r="I51" i="3"/>
  <c r="J51" i="3"/>
  <c r="K51" i="3"/>
  <c r="G51" i="3"/>
  <c r="H49" i="3"/>
  <c r="I49" i="3"/>
  <c r="J49" i="3"/>
  <c r="K49" i="3"/>
  <c r="M49" i="3" s="1"/>
  <c r="G49" i="3"/>
  <c r="F7" i="5" l="1"/>
  <c r="I10" i="5"/>
  <c r="G13" i="3"/>
  <c r="J94" i="3"/>
  <c r="J90" i="3" s="1"/>
  <c r="M51" i="3"/>
  <c r="M87" i="3"/>
  <c r="G29" i="3"/>
  <c r="G11" i="3" s="1"/>
  <c r="M84" i="3"/>
  <c r="I48" i="3"/>
  <c r="M77" i="3"/>
  <c r="J48" i="3"/>
  <c r="G55" i="3"/>
  <c r="J55" i="3"/>
  <c r="I94" i="3"/>
  <c r="I90" i="3" s="1"/>
  <c r="G90" i="3"/>
  <c r="L60" i="3"/>
  <c r="L98" i="3"/>
  <c r="K90" i="3"/>
  <c r="G48" i="3"/>
  <c r="L85" i="3"/>
  <c r="M85" i="3"/>
  <c r="H94" i="3"/>
  <c r="H90" i="3" s="1"/>
  <c r="L84" i="3"/>
  <c r="I55" i="3"/>
  <c r="L56" i="3"/>
  <c r="K55" i="3"/>
  <c r="K94" i="3"/>
  <c r="H55" i="3"/>
  <c r="L67" i="3"/>
  <c r="M98" i="3"/>
  <c r="K48" i="3"/>
  <c r="H48" i="3"/>
  <c r="L53" i="3"/>
  <c r="L51" i="3"/>
  <c r="L88" i="3"/>
  <c r="L49" i="3"/>
  <c r="M88" i="3"/>
  <c r="I9" i="7"/>
  <c r="J9" i="7" s="1"/>
  <c r="J12" i="7"/>
  <c r="I12" i="5"/>
  <c r="J126" i="7"/>
  <c r="I125" i="7"/>
  <c r="J125" i="7" s="1"/>
  <c r="I107" i="7"/>
  <c r="J107" i="7" s="1"/>
  <c r="J108" i="7"/>
  <c r="F21" i="7"/>
  <c r="F20" i="7" s="1"/>
  <c r="G21" i="7"/>
  <c r="G20" i="7" s="1"/>
  <c r="F75" i="7"/>
  <c r="J77" i="7"/>
  <c r="J59" i="7"/>
  <c r="I58" i="7"/>
  <c r="J60" i="7"/>
  <c r="I148" i="7"/>
  <c r="J148" i="7" s="1"/>
  <c r="I76" i="7"/>
  <c r="I24" i="7"/>
  <c r="I27" i="5"/>
  <c r="H20" i="5"/>
  <c r="I20" i="5"/>
  <c r="G7" i="5"/>
  <c r="I21" i="5"/>
  <c r="C27" i="5"/>
  <c r="H27" i="5" s="1"/>
  <c r="H10" i="5"/>
  <c r="G37" i="5"/>
  <c r="I37" i="5" s="1"/>
  <c r="H8" i="5"/>
  <c r="I14" i="5"/>
  <c r="G32" i="5"/>
  <c r="I28" i="5"/>
  <c r="H21" i="5"/>
  <c r="G17" i="1"/>
  <c r="H16" i="1"/>
  <c r="H17" i="1" s="1"/>
  <c r="I16" i="1"/>
  <c r="J16" i="1"/>
  <c r="K16" i="1"/>
  <c r="G16" i="1"/>
  <c r="H13" i="1"/>
  <c r="I13" i="1"/>
  <c r="J13" i="1"/>
  <c r="K13" i="1"/>
  <c r="G13" i="1"/>
  <c r="I40" i="3"/>
  <c r="I39" i="3" s="1"/>
  <c r="J40" i="3"/>
  <c r="J39" i="3" s="1"/>
  <c r="K40" i="3"/>
  <c r="K39" i="3" s="1"/>
  <c r="H40" i="3"/>
  <c r="H39" i="3" s="1"/>
  <c r="I36" i="3"/>
  <c r="I35" i="3" s="1"/>
  <c r="J36" i="3"/>
  <c r="J35" i="3" s="1"/>
  <c r="K36" i="3"/>
  <c r="H36" i="3"/>
  <c r="H35" i="3" s="1"/>
  <c r="I33" i="3"/>
  <c r="J33" i="3"/>
  <c r="K33" i="3"/>
  <c r="H33" i="3"/>
  <c r="I30" i="3"/>
  <c r="J30" i="3"/>
  <c r="K30" i="3"/>
  <c r="H30" i="3"/>
  <c r="I27" i="3"/>
  <c r="I26" i="3" s="1"/>
  <c r="J27" i="3"/>
  <c r="J26" i="3" s="1"/>
  <c r="K27" i="3"/>
  <c r="H27" i="3"/>
  <c r="H26" i="3" s="1"/>
  <c r="I24" i="3"/>
  <c r="I23" i="3" s="1"/>
  <c r="J24" i="3"/>
  <c r="J23" i="3" s="1"/>
  <c r="K24" i="3"/>
  <c r="H24" i="3"/>
  <c r="H23" i="3" s="1"/>
  <c r="I20" i="3"/>
  <c r="J20" i="3"/>
  <c r="K20" i="3"/>
  <c r="H20" i="3"/>
  <c r="I18" i="3"/>
  <c r="J18" i="3"/>
  <c r="M18" i="3" s="1"/>
  <c r="H18" i="3"/>
  <c r="I14" i="3"/>
  <c r="J14" i="3"/>
  <c r="K14" i="3"/>
  <c r="H14" i="3"/>
  <c r="J47" i="3" l="1"/>
  <c r="J46" i="3" s="1"/>
  <c r="K47" i="3"/>
  <c r="L47" i="3" s="1"/>
  <c r="M33" i="3"/>
  <c r="G47" i="3"/>
  <c r="G46" i="3" s="1"/>
  <c r="H47" i="3"/>
  <c r="H46" i="3" s="1"/>
  <c r="I47" i="3"/>
  <c r="I46" i="3" s="1"/>
  <c r="I29" i="3"/>
  <c r="M90" i="3"/>
  <c r="L90" i="3"/>
  <c r="M94" i="3"/>
  <c r="L94" i="3"/>
  <c r="K23" i="3"/>
  <c r="M24" i="3"/>
  <c r="L24" i="3"/>
  <c r="M55" i="3"/>
  <c r="L55" i="3"/>
  <c r="M48" i="3"/>
  <c r="L48" i="3"/>
  <c r="K35" i="3"/>
  <c r="M36" i="3"/>
  <c r="L36" i="3"/>
  <c r="K26" i="3"/>
  <c r="M27" i="3"/>
  <c r="L27" i="3"/>
  <c r="M30" i="3"/>
  <c r="L30" i="3"/>
  <c r="L14" i="3"/>
  <c r="M14" i="3"/>
  <c r="M13" i="1"/>
  <c r="L13" i="1"/>
  <c r="I23" i="7"/>
  <c r="J24" i="7"/>
  <c r="I75" i="7"/>
  <c r="J75" i="7" s="1"/>
  <c r="J76" i="7"/>
  <c r="I57" i="7"/>
  <c r="J57" i="7" s="1"/>
  <c r="J58" i="7"/>
  <c r="H32" i="5"/>
  <c r="I32" i="5"/>
  <c r="H7" i="5"/>
  <c r="I7" i="5"/>
  <c r="K29" i="3"/>
  <c r="J29" i="3"/>
  <c r="K17" i="1"/>
  <c r="K13" i="3"/>
  <c r="J13" i="3"/>
  <c r="I13" i="3"/>
  <c r="J17" i="1"/>
  <c r="I17" i="1"/>
  <c r="H13" i="3"/>
  <c r="H29" i="3"/>
  <c r="M47" i="3" l="1"/>
  <c r="K46" i="3"/>
  <c r="L46" i="3" s="1"/>
  <c r="H12" i="3"/>
  <c r="H11" i="3" s="1"/>
  <c r="J11" i="3"/>
  <c r="I11" i="3"/>
  <c r="M23" i="3"/>
  <c r="L23" i="3"/>
  <c r="M35" i="3"/>
  <c r="L35" i="3"/>
  <c r="M26" i="3"/>
  <c r="L26" i="3"/>
  <c r="M29" i="3"/>
  <c r="L29" i="3"/>
  <c r="L13" i="3"/>
  <c r="M13" i="3"/>
  <c r="I22" i="7"/>
  <c r="J23" i="7"/>
  <c r="M46" i="3" l="1"/>
  <c r="K11" i="3"/>
  <c r="M12" i="3"/>
  <c r="L12" i="3"/>
  <c r="J22" i="7"/>
  <c r="I21" i="7"/>
  <c r="L11" i="3" l="1"/>
  <c r="M11" i="3"/>
  <c r="I20" i="7"/>
  <c r="J20" i="7" s="1"/>
  <c r="J21" i="7"/>
</calcChain>
</file>

<file path=xl/sharedStrings.xml><?xml version="1.0" encoding="utf-8"?>
<sst xmlns="http://schemas.openxmlformats.org/spreadsheetml/2006/main" count="385" uniqueCount="210">
  <si>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</si>
  <si>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</si>
  <si>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</si>
  <si>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</si>
  <si>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</si>
  <si>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</si>
  <si>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</si>
  <si>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</si>
  <si>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</si>
  <si>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</si>
  <si>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</si>
  <si>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</si>
  <si>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</si>
  <si>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</si>
  <si>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</si>
  <si>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</si>
  <si>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</si>
  <si>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</si>
  <si>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</si>
  <si>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</si>
  <si>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</si>
  <si>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</si>
  <si>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</si>
  <si>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</si>
  <si>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</si>
  <si>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</si>
  <si>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</si>
  <si>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</si>
  <si>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</si>
  <si>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</si>
  <si>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</si>
  <si>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</si>
  <si>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</si>
  <si>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</si>
  <si>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</si>
  <si>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</si>
  <si>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</si>
  <si>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</si>
  <si>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</si>
  <si>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</si>
  <si>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</si>
  <si>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</si>
  <si>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</si>
  <si>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</si>
  <si>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</si>
  <si>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 IZVRŠENJE 
1.-6.2022.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</si>
  <si>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</si>
  <si>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</si>
  <si>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</si>
  <si>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</si>
  <si>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</si>
  <si>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</si>
  <si>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</si>
  <si>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JAVNA USTANOVA PARK PRIRODE UČKA</t>
  </si>
  <si>
    <t>IZVRŠENJE FINANCIJSKOG PLANA PRORAČUNSKOG KORISNIKA DRŽAVNOG PRORAČUNA
ZA PRVO POLUGODIŠTE 2023. GODINE (01.01.2023. - 30.06.2023.)</t>
  </si>
  <si>
    <t>FINANCIJSKI PLAN 2023.</t>
  </si>
  <si>
    <t>TEKUĆI PLAN 2023.</t>
  </si>
  <si>
    <t>7=6/2*100</t>
  </si>
  <si>
    <t>8=6/5*100</t>
  </si>
  <si>
    <t>IZMJENE PLANA  (REBALANS) 2023.</t>
  </si>
  <si>
    <t>IZMJENE PLANA (REBALANS) 2023.</t>
  </si>
  <si>
    <t>Pomoći od međunarodnih organizacija te institucija i tijela EU</t>
  </si>
  <si>
    <t>Tekuće pomoći od međunarodnih organizacija</t>
  </si>
  <si>
    <t>Kapitalne pomoći od međunarodnih organizacija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</si>
  <si>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</si>
  <si>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</si>
  <si>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</si>
  <si>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</si>
  <si>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</si>
  <si>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</si>
  <si>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</si>
  <si>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</si>
  <si>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</si>
  <si>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</si>
  <si>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</si>
  <si>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</si>
  <si>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</si>
  <si>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</si>
  <si>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te povrati po protestiranim jamstvima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</si>
  <si>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</si>
  <si>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</si>
  <si>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</si>
  <si>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</si>
  <si>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</si>
  <si>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</si>
  <si>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</si>
  <si>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</si>
  <si>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</si>
  <si>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312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</si>
  <si>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</si>
  <si>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</si>
  <si>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</si>
  <si>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</si>
  <si>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</si>
  <si>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</si>
  <si>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</si>
  <si>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</si>
  <si>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</si>
  <si>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</si>
  <si>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</si>
  <si>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</si>
  <si>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</si>
  <si>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</si>
  <si>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</si>
  <si>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</si>
  <si>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</si>
  <si>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</si>
  <si>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</si>
  <si>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</si>
  <si>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</si>
  <si>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</si>
  <si>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</si>
  <si>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</si>
  <si>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</si>
  <si>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</si>
  <si>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</si>
  <si>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</si>
  <si>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</si>
  <si>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</si>
  <si>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</si>
  <si>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</si>
  <si>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</si>
  <si>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Nematerijalna imovina</t>
  </si>
  <si>
    <t>Ostala prava</t>
  </si>
  <si>
    <t>Građevinski objekti</t>
  </si>
  <si>
    <t>Poslovni objekti</t>
  </si>
  <si>
    <t>Ostali građevinski objekti</t>
  </si>
  <si>
    <t>Uređaji, strojevi i oprema za ostale namjene</t>
  </si>
  <si>
    <t>Materijal i sirovine</t>
  </si>
  <si>
    <t>Reprezentacija</t>
  </si>
  <si>
    <t>Pomoći dane u inozemstvo i unutar općeg proračuna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</si>
  <si>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</si>
  <si>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</si>
  <si>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</si>
  <si>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</si>
  <si>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</si>
  <si>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</si>
  <si>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31 Rashodi za zaposlene</t>
  </si>
  <si>
    <t>32 Materijalni rashodi</t>
  </si>
  <si>
    <t>34 Financijski rashodi</t>
  </si>
  <si>
    <t>41 Rashodi za nabavu neproizvedene dugotrajne imovine</t>
  </si>
  <si>
    <t>42 Rashodi za nabavu proizvedene dugotrajne imovine</t>
  </si>
  <si>
    <t>36 Pomoći dane u inozemstvo i unutar općeg proračuna</t>
  </si>
  <si>
    <t>05 ZAŠTITA OKOLIŠA</t>
  </si>
  <si>
    <t>054 Zaštita bioraznolikosti i krajolika</t>
  </si>
  <si>
    <t>6=5/4*100</t>
  </si>
  <si>
    <t>UKUPNO RASHODI I IZDACI</t>
  </si>
  <si>
    <t>IZVOR 1. OPĆI PRIHODI I PRIMICI</t>
  </si>
  <si>
    <t>IZVOR 1.1. OPĆI PRIHODI I PRIMICI</t>
  </si>
  <si>
    <t>IZVOR 3. VLASTITI PRIHODI</t>
  </si>
  <si>
    <t>IZVOR 3.1. VLASTITI PRIHODI</t>
  </si>
  <si>
    <t>IZVOR 4. OSTALI PRIHODI ZA POSEBNE NAMJENE</t>
  </si>
  <si>
    <t>IZVOR 4.3. OSTALI PRIHODI ZA POSEBNE NAMJENE</t>
  </si>
  <si>
    <t>IZVOR 5. POMOĆI</t>
  </si>
  <si>
    <t>IZVOR 5.2. OSTALE POMOĆI</t>
  </si>
  <si>
    <t>IZVOR 6. DONACIJE</t>
  </si>
  <si>
    <t>IZVOR 6.1. DONACIJE</t>
  </si>
  <si>
    <t>A34 GLAVNI PROGRAM: ZAŠTITA I OČUVANJE PRIRODE I OKOLIŠA ZAŠTITA PRIRODE</t>
  </si>
  <si>
    <t>3401 PROGRAM: ZAŠTITA PRIRODE</t>
  </si>
  <si>
    <t>A779000 AKTIVNOST: ADMINISTRACIJA I UPRAVLJANJE</t>
  </si>
  <si>
    <t>3111 Plaće za redovan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</si>
  <si>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</si>
  <si>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</si>
  <si>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</si>
  <si>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</si>
  <si>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</si>
  <si>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</si>
  <si>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</si>
  <si>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</si>
  <si>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</si>
  <si>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</si>
  <si>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</si>
  <si>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</si>
  <si>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</si>
  <si>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</si>
  <si>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</si>
  <si>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</si>
  <si>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</si>
  <si>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</si>
  <si>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</si>
  <si>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</si>
  <si>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</si>
  <si>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 i norme</t>
  </si>
  <si>
    <t>3295 Pristojbe i naknade</t>
  </si>
  <si>
    <t>3299 Ostali nespomenuti rashodi poslovanja</t>
  </si>
  <si>
    <t>3431 Bankarske usluge i usluge platnog prometa</t>
  </si>
  <si>
    <t>4221 Uredska oprema i namještaj</t>
  </si>
  <si>
    <t>4222 Komunikacijska oprema</t>
  </si>
  <si>
    <t>A779021 AKTIVNOST: ZAŠTITA PRIRODE</t>
  </si>
  <si>
    <t>4124 Ostala prava</t>
  </si>
  <si>
    <t>4212 Poslovni objekti</t>
  </si>
  <si>
    <t>4214 Ostali građevinski objekti</t>
  </si>
  <si>
    <t>4227 Uređaji, strojevi i oprema za ostale namjene</t>
  </si>
  <si>
    <t>A779047 AKTIVNOST: ADMINISTRACIJA I UPRAVLJANJE (IZ EVIDENCIJSKIH PRIHODA)</t>
  </si>
  <si>
    <t>3222 Materijal i sirovine</t>
  </si>
  <si>
    <t>3293 Reprezentacija</t>
  </si>
  <si>
    <t>3691 Tekući prijenosi između proračunskih korisnika istog proračuna</t>
  </si>
  <si>
    <t>Tekuće pomoći od institucija i tijela EU</t>
  </si>
  <si>
    <t>Instrumenti, uređaji i strojevi</t>
  </si>
  <si>
    <t xml:space="preserve">51 Pomoći EU </t>
  </si>
  <si>
    <t>Oprema za održavanje i zaštitu</t>
  </si>
  <si>
    <t>4223 Oprema za održavanje i zaštitu</t>
  </si>
  <si>
    <t xml:space="preserve"> </t>
  </si>
  <si>
    <t>OPĆI I POSEBNI DIO</t>
  </si>
  <si>
    <t xml:space="preserve">POLUGODIŠNJI IZVJEŠTAJ O IZVRŠENJU FINANCIJSKOG PLANA </t>
  </si>
  <si>
    <t>FINANCIJSKOG PLANA</t>
  </si>
  <si>
    <t>JAVNE USTANOVE PARK PRIRODE UČKA:</t>
  </si>
  <si>
    <t>KLASA: 400-02/23-01/01</t>
  </si>
  <si>
    <t>URBROJ: 2157-3-6-01-23-1</t>
  </si>
  <si>
    <t>Lovran, 08. kolovoza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</si>
</sst>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0" fontId="8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164" fontId="15" fillId="0" borderId="3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164" fontId="15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49" fontId="15" fillId="2" borderId="3" xfId="0" quotePrefix="1" applyNumberFormat="1" applyFont="1" applyFill="1" applyBorder="1" applyAlignment="1">
      <alignment horizontal="left" vertical="center"/>
    </xf>
    <xf numFmtId="49" fontId="15" fillId="2" borderId="3" xfId="0" quotePrefix="1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24" fillId="0" borderId="0" xfId="0" applyNumberFormat="1" applyFont="1"/>
    <xf numFmtId="49" fontId="1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top" wrapText="1"/>
    </xf>
    <xf numFmtId="1" fontId="15" fillId="2" borderId="3" xfId="0" quotePrefix="1" applyNumberFormat="1" applyFont="1" applyFill="1" applyBorder="1" applyAlignment="1">
      <alignment horizontal="left" vertical="center"/>
    </xf>
    <xf numFmtId="1" fontId="19" fillId="2" borderId="3" xfId="0" quotePrefix="1" applyNumberFormat="1" applyFont="1" applyFill="1" applyBorder="1" applyAlignment="1">
      <alignment horizontal="left" vertical="center"/>
    </xf>
    <xf numFmtId="1" fontId="24" fillId="0" borderId="0" xfId="0" applyNumberFormat="1" applyFont="1"/>
    <xf numFmtId="1" fontId="20" fillId="0" borderId="0" xfId="0" applyNumberFormat="1" applyFont="1" applyAlignment="1">
      <alignment vertical="top" wrapText="1"/>
    </xf>
    <xf numFmtId="1" fontId="15" fillId="0" borderId="3" xfId="0" quotePrefix="1" applyNumberFormat="1" applyFont="1" applyBorder="1" applyAlignment="1">
      <alignment horizontal="left" vertical="center"/>
    </xf>
    <xf numFmtId="49" fontId="15" fillId="0" borderId="3" xfId="0" quotePrefix="1" applyNumberFormat="1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left" vertical="center" wrapText="1"/>
    </xf>
    <xf numFmtId="0" fontId="26" fillId="0" borderId="0" xfId="0" applyFont="1"/>
    <xf numFmtId="4" fontId="22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24" fillId="0" borderId="3" xfId="0" applyNumberFormat="1" applyFont="1" applyBorder="1" applyAlignment="1">
      <alignment vertical="center"/>
    </xf>
    <xf numFmtId="4" fontId="22" fillId="2" borderId="3" xfId="0" applyNumberFormat="1" applyFont="1" applyFill="1" applyBorder="1" applyAlignment="1">
      <alignment vertical="center"/>
    </xf>
    <xf numFmtId="4" fontId="22" fillId="2" borderId="4" xfId="0" applyNumberFormat="1" applyFont="1" applyFill="1" applyBorder="1" applyAlignment="1">
      <alignment horizontal="right"/>
    </xf>
    <xf numFmtId="164" fontId="22" fillId="0" borderId="3" xfId="0" applyNumberFormat="1" applyFont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quotePrefix="1" applyNumberFormat="1" applyFont="1" applyFill="1" applyBorder="1" applyAlignment="1">
      <alignment horizontal="right" wrapText="1"/>
    </xf>
    <xf numFmtId="164" fontId="10" fillId="4" borderId="3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 wrapText="1"/>
    </xf>
    <xf numFmtId="1" fontId="19" fillId="4" borderId="3" xfId="0" applyNumberFormat="1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" fontId="10" fillId="4" borderId="3" xfId="0" applyNumberFormat="1" applyFont="1" applyFill="1" applyBorder="1" applyAlignment="1">
      <alignment vertical="center"/>
    </xf>
    <xf numFmtId="1" fontId="19" fillId="7" borderId="3" xfId="0" applyNumberFormat="1" applyFont="1" applyFill="1" applyBorder="1" applyAlignment="1">
      <alignment horizontal="left" vertical="center" wrapText="1"/>
    </xf>
    <xf numFmtId="49" fontId="19" fillId="7" borderId="3" xfId="0" applyNumberFormat="1" applyFont="1" applyFill="1" applyBorder="1" applyAlignment="1">
      <alignment horizontal="left" vertical="center" wrapText="1"/>
    </xf>
    <xf numFmtId="4" fontId="10" fillId="7" borderId="3" xfId="0" applyNumberFormat="1" applyFont="1" applyFill="1" applyBorder="1" applyAlignment="1">
      <alignment vertical="center"/>
    </xf>
    <xf numFmtId="1" fontId="19" fillId="3" borderId="3" xfId="0" quotePrefix="1" applyNumberFormat="1" applyFont="1" applyFill="1" applyBorder="1" applyAlignment="1">
      <alignment horizontal="left" vertical="center"/>
    </xf>
    <xf numFmtId="49" fontId="19" fillId="3" borderId="3" xfId="0" quotePrefix="1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vertical="center"/>
    </xf>
    <xf numFmtId="1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quotePrefix="1" applyNumberFormat="1" applyFont="1" applyFill="1" applyBorder="1" applyAlignment="1">
      <alignment horizontal="left" vertical="center" wrapText="1"/>
    </xf>
    <xf numFmtId="49" fontId="19" fillId="3" borderId="3" xfId="0" applyNumberFormat="1" applyFont="1" applyFill="1" applyBorder="1" applyAlignment="1">
      <alignment horizontal="left" vertical="center" wrapText="1"/>
    </xf>
    <xf numFmtId="1" fontId="15" fillId="3" borderId="3" xfId="0" quotePrefix="1" applyNumberFormat="1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" fontId="19" fillId="4" borderId="13" xfId="0" applyNumberFormat="1" applyFont="1" applyFill="1" applyBorder="1" applyAlignment="1">
      <alignment horizontal="left" vertical="center" wrapText="1"/>
    </xf>
    <xf numFmtId="1" fontId="19" fillId="7" borderId="13" xfId="0" applyNumberFormat="1" applyFont="1" applyFill="1" applyBorder="1" applyAlignment="1">
      <alignment horizontal="left" vertical="center" wrapText="1"/>
    </xf>
    <xf numFmtId="1" fontId="19" fillId="3" borderId="13" xfId="0" quotePrefix="1" applyNumberFormat="1" applyFont="1" applyFill="1" applyBorder="1" applyAlignment="1">
      <alignment horizontal="left" vertical="center"/>
    </xf>
    <xf numFmtId="1" fontId="15" fillId="2" borderId="13" xfId="0" quotePrefix="1" applyNumberFormat="1" applyFont="1" applyFill="1" applyBorder="1" applyAlignment="1">
      <alignment horizontal="left" vertical="center"/>
    </xf>
    <xf numFmtId="1" fontId="19" fillId="7" borderId="13" xfId="0" quotePrefix="1" applyNumberFormat="1" applyFont="1" applyFill="1" applyBorder="1" applyAlignment="1">
      <alignment horizontal="left" vertical="center"/>
    </xf>
    <xf numFmtId="1" fontId="15" fillId="7" borderId="13" xfId="0" quotePrefix="1" applyNumberFormat="1" applyFont="1" applyFill="1" applyBorder="1" applyAlignment="1">
      <alignment horizontal="left" vertical="center"/>
    </xf>
    <xf numFmtId="1" fontId="15" fillId="3" borderId="13" xfId="0" quotePrefix="1" applyNumberFormat="1" applyFont="1" applyFill="1" applyBorder="1" applyAlignment="1">
      <alignment horizontal="left" vertical="center"/>
    </xf>
    <xf numFmtId="1" fontId="19" fillId="6" borderId="17" xfId="0" applyNumberFormat="1" applyFont="1" applyFill="1" applyBorder="1" applyAlignment="1">
      <alignment horizontal="left" vertical="center" wrapText="1"/>
    </xf>
    <xf numFmtId="1" fontId="19" fillId="6" borderId="18" xfId="0" applyNumberFormat="1" applyFont="1" applyFill="1" applyBorder="1" applyAlignment="1">
      <alignment horizontal="left" vertical="center" wrapText="1"/>
    </xf>
    <xf numFmtId="49" fontId="19" fillId="6" borderId="18" xfId="0" applyNumberFormat="1" applyFont="1" applyFill="1" applyBorder="1" applyAlignment="1">
      <alignment horizontal="left" vertical="center" wrapText="1"/>
    </xf>
    <xf numFmtId="4" fontId="10" fillId="6" borderId="1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" fontId="19" fillId="4" borderId="3" xfId="0" applyNumberFormat="1" applyFont="1" applyFill="1" applyBorder="1" applyAlignment="1">
      <alignment horizontal="left" vertical="center"/>
    </xf>
    <xf numFmtId="49" fontId="19" fillId="4" borderId="3" xfId="0" applyNumberFormat="1" applyFont="1" applyFill="1" applyBorder="1" applyAlignment="1">
      <alignment vertical="center" wrapText="1"/>
    </xf>
    <xf numFmtId="49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applyNumberFormat="1" applyFont="1" applyFill="1" applyBorder="1" applyAlignment="1">
      <alignment vertical="center" wrapText="1"/>
    </xf>
    <xf numFmtId="49" fontId="19" fillId="3" borderId="3" xfId="0" quotePrefix="1" applyNumberFormat="1" applyFont="1" applyFill="1" applyBorder="1" applyAlignment="1">
      <alignment horizontal="left" vertical="center"/>
    </xf>
    <xf numFmtId="1" fontId="15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right"/>
    </xf>
    <xf numFmtId="4" fontId="10" fillId="7" borderId="3" xfId="0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1" fontId="19" fillId="4" borderId="13" xfId="0" applyNumberFormat="1" applyFont="1" applyFill="1" applyBorder="1" applyAlignment="1">
      <alignment horizontal="left" vertical="center"/>
    </xf>
    <xf numFmtId="1" fontId="15" fillId="3" borderId="13" xfId="0" applyNumberFormat="1" applyFont="1" applyFill="1" applyBorder="1" applyAlignment="1">
      <alignment horizontal="left" vertical="center" wrapText="1"/>
    </xf>
    <xf numFmtId="1" fontId="15" fillId="0" borderId="13" xfId="0" applyNumberFormat="1" applyFont="1" applyBorder="1" applyAlignment="1">
      <alignment horizontal="left" vertical="center" wrapText="1"/>
    </xf>
    <xf numFmtId="1" fontId="19" fillId="2" borderId="14" xfId="0" applyNumberFormat="1" applyFont="1" applyFill="1" applyBorder="1" applyAlignment="1">
      <alignment horizontal="left" vertical="center"/>
    </xf>
    <xf numFmtId="1" fontId="19" fillId="2" borderId="15" xfId="0" applyNumberFormat="1" applyFont="1" applyFill="1" applyBorder="1" applyAlignment="1">
      <alignment horizontal="left" vertical="center"/>
    </xf>
    <xf numFmtId="1" fontId="15" fillId="2" borderId="15" xfId="0" applyNumberFormat="1" applyFont="1" applyFill="1" applyBorder="1" applyAlignment="1">
      <alignment horizontal="left" vertical="center"/>
    </xf>
    <xf numFmtId="49" fontId="15" fillId="2" borderId="15" xfId="0" applyNumberFormat="1" applyFont="1" applyFill="1" applyBorder="1" applyAlignment="1">
      <alignment vertical="center" wrapText="1"/>
    </xf>
    <xf numFmtId="4" fontId="22" fillId="2" borderId="15" xfId="0" applyNumberFormat="1" applyFont="1" applyFill="1" applyBorder="1" applyAlignment="1">
      <alignment horizontal="right"/>
    </xf>
    <xf numFmtId="4" fontId="24" fillId="0" borderId="15" xfId="0" applyNumberFormat="1" applyFont="1" applyBorder="1"/>
    <xf numFmtId="4" fontId="20" fillId="6" borderId="18" xfId="0" applyNumberFormat="1" applyFont="1" applyFill="1" applyBorder="1" applyAlignment="1">
      <alignment vertical="center"/>
    </xf>
    <xf numFmtId="4" fontId="20" fillId="6" borderId="19" xfId="0" applyNumberFormat="1" applyFont="1" applyFill="1" applyBorder="1" applyAlignment="1">
      <alignment vertical="center"/>
    </xf>
    <xf numFmtId="4" fontId="20" fillId="6" borderId="18" xfId="0" applyNumberFormat="1" applyFont="1" applyFill="1" applyBorder="1"/>
    <xf numFmtId="4" fontId="20" fillId="6" borderId="19" xfId="0" applyNumberFormat="1" applyFont="1" applyFill="1" applyBorder="1"/>
    <xf numFmtId="4" fontId="20" fillId="4" borderId="3" xfId="0" applyNumberFormat="1" applyFont="1" applyFill="1" applyBorder="1"/>
    <xf numFmtId="4" fontId="20" fillId="3" borderId="3" xfId="0" applyNumberFormat="1" applyFont="1" applyFill="1" applyBorder="1"/>
    <xf numFmtId="4" fontId="24" fillId="0" borderId="16" xfId="0" applyNumberFormat="1" applyFont="1" applyBorder="1"/>
    <xf numFmtId="4" fontId="20" fillId="4" borderId="18" xfId="0" applyNumberFormat="1" applyFont="1" applyFill="1" applyBorder="1" applyAlignment="1">
      <alignment vertical="center"/>
    </xf>
    <xf numFmtId="4" fontId="20" fillId="4" borderId="19" xfId="0" applyNumberFormat="1" applyFont="1" applyFill="1" applyBorder="1" applyAlignment="1">
      <alignment vertical="center"/>
    </xf>
    <xf numFmtId="4" fontId="20" fillId="7" borderId="18" xfId="0" applyNumberFormat="1" applyFont="1" applyFill="1" applyBorder="1" applyAlignment="1">
      <alignment vertical="center"/>
    </xf>
    <xf numFmtId="4" fontId="20" fillId="7" borderId="19" xfId="0" applyNumberFormat="1" applyFont="1" applyFill="1" applyBorder="1" applyAlignment="1">
      <alignment vertical="center"/>
    </xf>
    <xf numFmtId="4" fontId="20" fillId="3" borderId="18" xfId="0" applyNumberFormat="1" applyFont="1" applyFill="1" applyBorder="1" applyAlignment="1">
      <alignment vertical="center"/>
    </xf>
    <xf numFmtId="4" fontId="20" fillId="3" borderId="19" xfId="0" applyNumberFormat="1" applyFont="1" applyFill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4" fontId="20" fillId="4" borderId="18" xfId="0" applyNumberFormat="1" applyFont="1" applyFill="1" applyBorder="1"/>
    <xf numFmtId="4" fontId="20" fillId="4" borderId="19" xfId="0" applyNumberFormat="1" applyFont="1" applyFill="1" applyBorder="1"/>
    <xf numFmtId="4" fontId="20" fillId="7" borderId="18" xfId="0" applyNumberFormat="1" applyFont="1" applyFill="1" applyBorder="1"/>
    <xf numFmtId="4" fontId="20" fillId="7" borderId="19" xfId="0" applyNumberFormat="1" applyFont="1" applyFill="1" applyBorder="1"/>
    <xf numFmtId="4" fontId="20" fillId="3" borderId="18" xfId="0" applyNumberFormat="1" applyFont="1" applyFill="1" applyBorder="1"/>
    <xf numFmtId="4" fontId="20" fillId="3" borderId="19" xfId="0" applyNumberFormat="1" applyFont="1" applyFill="1" applyBorder="1"/>
    <xf numFmtId="2" fontId="24" fillId="0" borderId="3" xfId="0" applyNumberFormat="1" applyFont="1" applyBorder="1"/>
    <xf numFmtId="2" fontId="20" fillId="7" borderId="3" xfId="0" applyNumberFormat="1" applyFont="1" applyFill="1" applyBorder="1"/>
    <xf numFmtId="2" fontId="20" fillId="3" borderId="3" xfId="0" applyNumberFormat="1" applyFont="1" applyFill="1" applyBorder="1"/>
    <xf numFmtId="0" fontId="10" fillId="5" borderId="25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left" vertical="center" wrapText="1"/>
    </xf>
    <xf numFmtId="2" fontId="20" fillId="7" borderId="12" xfId="0" applyNumberFormat="1" applyFont="1" applyFill="1" applyBorder="1"/>
    <xf numFmtId="0" fontId="15" fillId="2" borderId="13" xfId="0" quotePrefix="1" applyFont="1" applyFill="1" applyBorder="1" applyAlignment="1">
      <alignment horizontal="left" vertical="center" wrapText="1" indent="1"/>
    </xf>
    <xf numFmtId="2" fontId="24" fillId="0" borderId="12" xfId="0" applyNumberFormat="1" applyFont="1" applyBorder="1"/>
    <xf numFmtId="0" fontId="15" fillId="2" borderId="13" xfId="0" applyFont="1" applyFill="1" applyBorder="1" applyAlignment="1">
      <alignment horizontal="left" vertical="center" wrapText="1" indent="1"/>
    </xf>
    <xf numFmtId="0" fontId="19" fillId="7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9" fillId="3" borderId="13" xfId="0" quotePrefix="1" applyFont="1" applyFill="1" applyBorder="1" applyAlignment="1">
      <alignment vertical="center" wrapText="1"/>
    </xf>
    <xf numFmtId="2" fontId="20" fillId="3" borderId="12" xfId="0" applyNumberFormat="1" applyFont="1" applyFill="1" applyBorder="1"/>
    <xf numFmtId="0" fontId="19" fillId="3" borderId="13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5" fillId="2" borderId="14" xfId="0" quotePrefix="1" applyFont="1" applyFill="1" applyBorder="1" applyAlignment="1">
      <alignment horizontal="left" vertical="center" wrapText="1" indent="1"/>
    </xf>
    <xf numFmtId="4" fontId="24" fillId="0" borderId="15" xfId="0" applyNumberFormat="1" applyFont="1" applyBorder="1" applyAlignment="1">
      <alignment vertical="top" wrapText="1"/>
    </xf>
    <xf numFmtId="2" fontId="24" fillId="0" borderId="15" xfId="0" applyNumberFormat="1" applyFont="1" applyBorder="1"/>
    <xf numFmtId="2" fontId="24" fillId="0" borderId="16" xfId="0" applyNumberFormat="1" applyFont="1" applyBorder="1"/>
    <xf numFmtId="0" fontId="10" fillId="5" borderId="14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left" vertical="center" wrapText="1"/>
    </xf>
    <xf numFmtId="4" fontId="10" fillId="7" borderId="18" xfId="0" applyNumberFormat="1" applyFont="1" applyFill="1" applyBorder="1" applyAlignment="1">
      <alignment horizontal="right"/>
    </xf>
    <xf numFmtId="2" fontId="20" fillId="7" borderId="18" xfId="0" applyNumberFormat="1" applyFont="1" applyFill="1" applyBorder="1"/>
    <xf numFmtId="2" fontId="20" fillId="7" borderId="19" xfId="0" applyNumberFormat="1" applyFont="1" applyFill="1" applyBorder="1"/>
    <xf numFmtId="0" fontId="19" fillId="6" borderId="26" xfId="0" applyFont="1" applyFill="1" applyBorder="1" applyAlignment="1">
      <alignment horizontal="left" vertical="center" wrapText="1"/>
    </xf>
    <xf numFmtId="4" fontId="19" fillId="6" borderId="27" xfId="0" applyNumberFormat="1" applyFont="1" applyFill="1" applyBorder="1" applyAlignment="1">
      <alignment vertical="center" wrapText="1"/>
    </xf>
    <xf numFmtId="2" fontId="24" fillId="6" borderId="27" xfId="0" applyNumberFormat="1" applyFont="1" applyFill="1" applyBorder="1"/>
    <xf numFmtId="2" fontId="24" fillId="6" borderId="28" xfId="0" applyNumberFormat="1" applyFont="1" applyFill="1" applyBorder="1"/>
    <xf numFmtId="0" fontId="25" fillId="2" borderId="14" xfId="0" quotePrefix="1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" fillId="0" borderId="0" xfId="0" applyFont="1"/>
    <xf numFmtId="4" fontId="10" fillId="6" borderId="4" xfId="0" applyNumberFormat="1" applyFont="1" applyFill="1" applyBorder="1" applyAlignment="1">
      <alignment horizontal="right"/>
    </xf>
    <xf numFmtId="4" fontId="20" fillId="8" borderId="3" xfId="0" applyNumberFormat="1" applyFont="1" applyFill="1" applyBorder="1"/>
    <xf numFmtId="4" fontId="20" fillId="9" borderId="3" xfId="0" applyNumberFormat="1" applyFont="1" applyFill="1" applyBorder="1"/>
    <xf numFmtId="4" fontId="20" fillId="8" borderId="3" xfId="0" applyNumberFormat="1" applyFont="1" applyFill="1" applyBorder="1" applyAlignment="1">
      <alignment vertical="top" wrapText="1"/>
    </xf>
    <xf numFmtId="4" fontId="20" fillId="4" borderId="3" xfId="0" applyNumberFormat="1" applyFont="1" applyFill="1" applyBorder="1" applyAlignment="1">
      <alignment vertical="top" wrapText="1"/>
    </xf>
    <xf numFmtId="4" fontId="10" fillId="9" borderId="4" xfId="0" applyNumberFormat="1" applyFont="1" applyFill="1" applyBorder="1" applyAlignment="1">
      <alignment horizontal="right"/>
    </xf>
    <xf numFmtId="4" fontId="10" fillId="7" borderId="4" xfId="0" applyNumberFormat="1" applyFont="1" applyFill="1" applyBorder="1" applyAlignment="1">
      <alignment horizontal="right"/>
    </xf>
    <xf numFmtId="4" fontId="10" fillId="6" borderId="12" xfId="0" applyNumberFormat="1" applyFont="1" applyFill="1" applyBorder="1" applyAlignment="1">
      <alignment horizontal="right"/>
    </xf>
    <xf numFmtId="4" fontId="10" fillId="7" borderId="12" xfId="0" applyNumberFormat="1" applyFont="1" applyFill="1" applyBorder="1" applyAlignment="1">
      <alignment horizontal="right"/>
    </xf>
    <xf numFmtId="4" fontId="22" fillId="2" borderId="12" xfId="0" applyNumberFormat="1" applyFont="1" applyFill="1" applyBorder="1" applyAlignment="1">
      <alignment horizontal="right"/>
    </xf>
    <xf numFmtId="4" fontId="10" fillId="9" borderId="12" xfId="0" applyNumberFormat="1" applyFont="1" applyFill="1" applyBorder="1" applyAlignment="1">
      <alignment horizontal="right"/>
    </xf>
    <xf numFmtId="4" fontId="10" fillId="8" borderId="12" xfId="0" applyNumberFormat="1" applyFont="1" applyFill="1" applyBorder="1" applyAlignment="1">
      <alignment horizontal="right"/>
    </xf>
    <xf numFmtId="4" fontId="10" fillId="4" borderId="12" xfId="0" applyNumberFormat="1" applyFont="1" applyFill="1" applyBorder="1" applyAlignment="1">
      <alignment horizontal="right"/>
    </xf>
    <xf numFmtId="4" fontId="22" fillId="2" borderId="16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4" fontId="24" fillId="0" borderId="18" xfId="0" applyNumberFormat="1" applyFont="1" applyBorder="1"/>
    <xf numFmtId="4" fontId="24" fillId="0" borderId="19" xfId="0" applyNumberFormat="1" applyFont="1" applyBorder="1"/>
    <xf numFmtId="4" fontId="24" fillId="0" borderId="23" xfId="0" applyNumberFormat="1" applyFont="1" applyBorder="1"/>
    <xf numFmtId="4" fontId="24" fillId="0" borderId="24" xfId="0" applyNumberFormat="1" applyFont="1" applyBorder="1"/>
    <xf numFmtId="4" fontId="10" fillId="6" borderId="27" xfId="0" applyNumberFormat="1" applyFont="1" applyFill="1" applyBorder="1" applyAlignment="1">
      <alignment horizontal="right"/>
    </xf>
    <xf numFmtId="4" fontId="20" fillId="6" borderId="27" xfId="0" applyNumberFormat="1" applyFont="1" applyFill="1" applyBorder="1"/>
    <xf numFmtId="4" fontId="20" fillId="6" borderId="28" xfId="0" applyNumberFormat="1" applyFont="1" applyFill="1" applyBorder="1"/>
    <xf numFmtId="4" fontId="10" fillId="4" borderId="18" xfId="0" applyNumberFormat="1" applyFont="1" applyFill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9" fillId="0" borderId="1" xfId="0" quotePrefix="1" applyFont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3" xfId="0" quotePrefix="1" applyFont="1" applyFill="1" applyBorder="1" applyAlignment="1">
      <alignment horizontal="center" wrapText="1"/>
    </xf>
    <xf numFmtId="0" fontId="10" fillId="5" borderId="1" xfId="0" quotePrefix="1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left" vertical="center" wrapText="1"/>
    </xf>
    <xf numFmtId="0" fontId="19" fillId="4" borderId="1" xfId="0" quotePrefix="1" applyFont="1" applyFill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10" fillId="5" borderId="2" xfId="0" quotePrefix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horizontal="left" wrapText="1"/>
    </xf>
    <xf numFmtId="0" fontId="10" fillId="4" borderId="2" xfId="0" quotePrefix="1" applyFont="1" applyFill="1" applyBorder="1" applyAlignment="1">
      <alignment horizontal="left" wrapText="1"/>
    </xf>
    <xf numFmtId="0" fontId="10" fillId="4" borderId="4" xfId="0" quotePrefix="1" applyFont="1" applyFill="1" applyBorder="1" applyAlignment="1">
      <alignment horizontal="left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horizontal="center" vertical="center" wrapText="1"/>
    </xf>
    <xf numFmtId="49" fontId="10" fillId="5" borderId="22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0" fillId="8" borderId="11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0" fillId="8" borderId="4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0" fillId="9" borderId="11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vertical="center" wrapText="1"/>
    </xf>
    <xf numFmtId="0" fontId="20" fillId="9" borderId="11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/>
    </xf>
    <xf numFmtId="0" fontId="20" fillId="8" borderId="1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10" fillId="7" borderId="11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9" borderId="11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27" fillId="0" borderId="0" xfId="0" applyFont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164" fontId="19" fillId="4" borderId="3" xfId="0" applyNumberFormat="1" applyFont="1" applyFill="1" applyBorder="1" applyAlignment="1">
      <alignment horizontal="right" wrapText="1"/>
    </xf>
    <xf numFmtId="2" fontId="20" fillId="6" borderId="27" xfId="0" applyNumberFormat="1" applyFont="1" applyFill="1" applyBorder="1"/>
    <xf numFmtId="2" fontId="20" fillId="6" borderId="28" xfId="0" applyNumberFormat="1" applyFont="1" applyFill="1" applyBorder="1"/>
  </cellXfs>
  <cellStyles count="2">
    <cellStyle name="Normal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6699FF"/>
      <color rgb="FF3399FF"/>
      <color rgb="FF00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274320</xdr:colOff>
      <xdr:row>4</xdr:row>
      <xdr:rowOff>169545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B59659-A009-9DB9-B697-27ACC52FF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760720" cy="550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62D1-3C11-478A-B118-9EE225DBC839}">
  <dimension ref="B11:I49"/>
  <sheetViews>
    <sheetView tabSelected="1" zoomScaleNormal="100" workbookViewId="0">
      <selection activeCell="C54" sqref="C54"/>
    </sheetView>
  </sheetViews>
  <sheetFormatPr defaultRowHeight="15" x14ac:dyDescent="0.25"/>
  <sheetData>
    <row r="11" ht="22.5" customHeight="1" x14ac:dyDescent="0.25"/>
    <row r="12" ht="20.25" customHeight="1" x14ac:dyDescent="0.25"/>
    <row r="18" spans="2:9" ht="22.5" x14ac:dyDescent="0.25">
      <c r="B18" s="192" t="s">
        <v>204</v>
      </c>
      <c r="C18" s="192"/>
      <c r="D18" s="192"/>
      <c r="E18" s="192"/>
      <c r="F18" s="192"/>
      <c r="G18" s="192"/>
      <c r="H18" s="192"/>
      <c r="I18" s="192"/>
    </row>
    <row r="19" spans="2:9" ht="22.5" x14ac:dyDescent="0.25">
      <c r="B19" s="193" t="s">
        <v>205</v>
      </c>
      <c r="C19" s="193"/>
      <c r="D19" s="193"/>
      <c r="E19" s="193"/>
      <c r="F19" s="193"/>
      <c r="G19" s="193"/>
      <c r="H19" s="193"/>
      <c r="I19" s="193"/>
    </row>
    <row r="20" spans="2:9" ht="22.5" x14ac:dyDescent="0.25">
      <c r="B20" s="192" t="s">
        <v>206</v>
      </c>
      <c r="C20" s="192"/>
      <c r="D20" s="192"/>
      <c r="E20" s="192"/>
      <c r="F20" s="192"/>
      <c r="G20" s="192"/>
      <c r="H20" s="192"/>
      <c r="I20" s="192"/>
    </row>
    <row r="21" spans="2:9" ht="22.5" x14ac:dyDescent="0.25">
      <c r="B21" s="192" t="s">
        <v>203</v>
      </c>
      <c r="C21" s="192"/>
      <c r="D21" s="192"/>
      <c r="E21" s="192"/>
      <c r="F21" s="192"/>
      <c r="G21" s="192"/>
      <c r="H21" s="192"/>
      <c r="I21" s="192"/>
    </row>
    <row r="47" spans="2:2" ht="15.75" x14ac:dyDescent="0.25">
      <c r="B47" s="32" t="s">
        <v>207</v>
      </c>
    </row>
    <row r="48" spans="2:2" ht="15.75" x14ac:dyDescent="0.25">
      <c r="B48" s="32" t="s">
        <v>208</v>
      </c>
    </row>
    <row r="49" spans="2:2" ht="15.75" x14ac:dyDescent="0.25">
      <c r="B49" s="32" t="s">
        <v>209</v>
      </c>
    </row>
  </sheetData>
  <mergeCells count="4">
    <mergeCell ref="B18:I18"/>
    <mergeCell ref="B20:I20"/>
    <mergeCell ref="B21:I21"/>
    <mergeCell ref="B19:I19"/>
  </mergeCells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6"/>
  <sheetViews>
    <sheetView workbookViewId="0">
      <selection activeCell="B33" sqref="B33:M34"/>
    </sheetView>
  </sheetViews>
  <sheetFormatPr defaultRowHeight="15" x14ac:dyDescent="0.25"/>
  <cols>
    <col min="6" max="6" width="25.28515625" customWidth="1"/>
    <col min="7" max="7" width="29" customWidth="1"/>
    <col min="8" max="10" width="25.28515625" customWidth="1"/>
    <col min="11" max="11" width="29.42578125" customWidth="1"/>
    <col min="12" max="13" width="15.7109375" customWidth="1"/>
    <col min="14" max="14" width="25.28515625" customWidth="1"/>
  </cols>
  <sheetData>
    <row r="1" spans="1:14" ht="18.75" x14ac:dyDescent="0.3">
      <c r="A1" s="18" t="s">
        <v>53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</row>
    <row r="2" spans="1:14" ht="42" customHeight="1" x14ac:dyDescent="0.25">
      <c r="A2" s="12"/>
      <c r="B2" s="194" t="s">
        <v>54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6"/>
    </row>
    <row r="3" spans="1:14" ht="18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"/>
    </row>
    <row r="4" spans="1:14" ht="15.75" customHeight="1" x14ac:dyDescent="0.25">
      <c r="A4" s="12"/>
      <c r="B4" s="194" t="s">
        <v>10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5"/>
    </row>
    <row r="5" spans="1:14" ht="18.75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"/>
    </row>
    <row r="6" spans="1:14" ht="18" customHeight="1" x14ac:dyDescent="0.25">
      <c r="A6" s="12"/>
      <c r="B6" s="194" t="s">
        <v>41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4"/>
    </row>
    <row r="7" spans="1:14" ht="18" customHeight="1" x14ac:dyDescent="0.25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8" customHeight="1" x14ac:dyDescent="0.25">
      <c r="A8" s="12"/>
      <c r="B8" s="210" t="s">
        <v>52</v>
      </c>
      <c r="C8" s="210"/>
      <c r="D8" s="210"/>
      <c r="E8" s="210"/>
      <c r="F8" s="210"/>
      <c r="G8" s="20"/>
      <c r="H8" s="20"/>
      <c r="I8" s="21"/>
      <c r="J8" s="21"/>
      <c r="K8" s="21"/>
      <c r="L8" s="22"/>
      <c r="M8" s="22"/>
    </row>
    <row r="9" spans="1:14" ht="47.25" x14ac:dyDescent="0.25">
      <c r="A9" s="12"/>
      <c r="B9" s="204" t="s">
        <v>8</v>
      </c>
      <c r="C9" s="204"/>
      <c r="D9" s="204"/>
      <c r="E9" s="204"/>
      <c r="F9" s="204"/>
      <c r="G9" s="60" t="s">
        <v>43</v>
      </c>
      <c r="H9" s="60" t="s">
        <v>55</v>
      </c>
      <c r="I9" s="60" t="s">
        <v>60</v>
      </c>
      <c r="J9" s="60" t="s">
        <v>56</v>
      </c>
      <c r="K9" s="60" t="s">
        <v>44</v>
      </c>
      <c r="L9" s="60" t="s">
        <v>20</v>
      </c>
      <c r="M9" s="60" t="s">
        <v>39</v>
      </c>
    </row>
    <row r="10" spans="1:14" ht="15.75" x14ac:dyDescent="0.25">
      <c r="A10" s="12"/>
      <c r="B10" s="205">
        <v>1</v>
      </c>
      <c r="C10" s="205"/>
      <c r="D10" s="205"/>
      <c r="E10" s="205"/>
      <c r="F10" s="206"/>
      <c r="G10" s="60">
        <v>2</v>
      </c>
      <c r="H10" s="60">
        <v>3</v>
      </c>
      <c r="I10" s="61">
        <v>4</v>
      </c>
      <c r="J10" s="61">
        <v>5</v>
      </c>
      <c r="K10" s="61">
        <v>6</v>
      </c>
      <c r="L10" s="61" t="s">
        <v>57</v>
      </c>
      <c r="M10" s="61" t="s">
        <v>58</v>
      </c>
    </row>
    <row r="11" spans="1:14" ht="15.75" x14ac:dyDescent="0.25">
      <c r="A11" s="12"/>
      <c r="B11" s="200" t="s">
        <v>22</v>
      </c>
      <c r="C11" s="201"/>
      <c r="D11" s="201"/>
      <c r="E11" s="201"/>
      <c r="F11" s="202"/>
      <c r="G11" s="25">
        <v>225433.27</v>
      </c>
      <c r="H11" s="25">
        <v>844681</v>
      </c>
      <c r="I11" s="54">
        <v>846681</v>
      </c>
      <c r="J11" s="54">
        <v>846681</v>
      </c>
      <c r="K11" s="54">
        <v>288908.96000000002</v>
      </c>
      <c r="L11" s="54">
        <f>(K11/G11)*100</f>
        <v>128.15719702775016</v>
      </c>
      <c r="M11" s="54">
        <f>(K11/J11)*100</f>
        <v>34.122527846969525</v>
      </c>
    </row>
    <row r="12" spans="1:14" ht="15.75" x14ac:dyDescent="0.25">
      <c r="A12" s="12"/>
      <c r="B12" s="203" t="s">
        <v>21</v>
      </c>
      <c r="C12" s="202"/>
      <c r="D12" s="202"/>
      <c r="E12" s="202"/>
      <c r="F12" s="202"/>
      <c r="G12" s="25">
        <v>0</v>
      </c>
      <c r="H12" s="25">
        <v>0</v>
      </c>
      <c r="I12" s="54">
        <v>0</v>
      </c>
      <c r="J12" s="26"/>
      <c r="K12" s="54">
        <v>0</v>
      </c>
      <c r="L12" s="54">
        <v>0</v>
      </c>
      <c r="M12" s="54">
        <v>0</v>
      </c>
    </row>
    <row r="13" spans="1:14" ht="15.75" x14ac:dyDescent="0.25">
      <c r="A13" s="12"/>
      <c r="B13" s="197" t="s">
        <v>0</v>
      </c>
      <c r="C13" s="198"/>
      <c r="D13" s="198"/>
      <c r="E13" s="198"/>
      <c r="F13" s="199"/>
      <c r="G13" s="63">
        <f>SUM(G11:G12)</f>
        <v>225433.27</v>
      </c>
      <c r="H13" s="63">
        <f t="shared" ref="H13:K13" si="0">SUM(H11:H12)</f>
        <v>844681</v>
      </c>
      <c r="I13" s="63">
        <f t="shared" si="0"/>
        <v>846681</v>
      </c>
      <c r="J13" s="63">
        <f t="shared" si="0"/>
        <v>846681</v>
      </c>
      <c r="K13" s="63">
        <f t="shared" si="0"/>
        <v>288908.96000000002</v>
      </c>
      <c r="L13" s="55">
        <f>(K13/G13*100)</f>
        <v>128.15719702775016</v>
      </c>
      <c r="M13" s="55">
        <f>(K13/J13)*100</f>
        <v>34.122527846969525</v>
      </c>
    </row>
    <row r="14" spans="1:14" ht="15.75" x14ac:dyDescent="0.25">
      <c r="A14" s="12"/>
      <c r="B14" s="209" t="s">
        <v>23</v>
      </c>
      <c r="C14" s="201"/>
      <c r="D14" s="201"/>
      <c r="E14" s="201"/>
      <c r="F14" s="201"/>
      <c r="G14" s="27">
        <v>186907.39</v>
      </c>
      <c r="H14" s="27">
        <v>765797</v>
      </c>
      <c r="I14" s="54">
        <v>839418</v>
      </c>
      <c r="J14" s="54">
        <v>839418</v>
      </c>
      <c r="K14" s="54">
        <v>255258.47</v>
      </c>
      <c r="L14" s="54">
        <f t="shared" ref="L14:L16" si="1">(K14/G14*100)</f>
        <v>136.56949037702574</v>
      </c>
      <c r="M14" s="26">
        <f t="shared" ref="M14:M16" si="2">(K14/J14)*100</f>
        <v>30.408982175745574</v>
      </c>
    </row>
    <row r="15" spans="1:14" ht="15.75" x14ac:dyDescent="0.25">
      <c r="A15" s="12"/>
      <c r="B15" s="203" t="s">
        <v>24</v>
      </c>
      <c r="C15" s="202"/>
      <c r="D15" s="202"/>
      <c r="E15" s="202"/>
      <c r="F15" s="202"/>
      <c r="G15" s="25">
        <v>345.88</v>
      </c>
      <c r="H15" s="25">
        <v>78884</v>
      </c>
      <c r="I15" s="54">
        <v>120742</v>
      </c>
      <c r="J15" s="54">
        <v>120742</v>
      </c>
      <c r="K15" s="54">
        <v>3952.73</v>
      </c>
      <c r="L15" s="54">
        <f t="shared" si="1"/>
        <v>1142.8038626113103</v>
      </c>
      <c r="M15" s="26">
        <f t="shared" si="2"/>
        <v>3.273699292706763</v>
      </c>
    </row>
    <row r="16" spans="1:14" ht="15.75" x14ac:dyDescent="0.25">
      <c r="A16" s="12"/>
      <c r="B16" s="56" t="s">
        <v>1</v>
      </c>
      <c r="C16" s="62"/>
      <c r="D16" s="62"/>
      <c r="E16" s="62"/>
      <c r="F16" s="62"/>
      <c r="G16" s="63">
        <f>SUM(G14:G15)</f>
        <v>187253.27000000002</v>
      </c>
      <c r="H16" s="63">
        <f t="shared" ref="H16:K16" si="3">SUM(H14:H15)</f>
        <v>844681</v>
      </c>
      <c r="I16" s="63">
        <f t="shared" si="3"/>
        <v>960160</v>
      </c>
      <c r="J16" s="63">
        <f t="shared" si="3"/>
        <v>960160</v>
      </c>
      <c r="K16" s="63">
        <f t="shared" si="3"/>
        <v>259211.2</v>
      </c>
      <c r="L16" s="55">
        <f t="shared" si="1"/>
        <v>138.42812998672866</v>
      </c>
      <c r="M16" s="55">
        <f t="shared" si="2"/>
        <v>26.996667222129645</v>
      </c>
    </row>
    <row r="17" spans="1:50" ht="15.75" x14ac:dyDescent="0.25">
      <c r="A17" s="12"/>
      <c r="B17" s="208" t="s">
        <v>2</v>
      </c>
      <c r="C17" s="198"/>
      <c r="D17" s="198"/>
      <c r="E17" s="198"/>
      <c r="F17" s="198"/>
      <c r="G17" s="64">
        <f>SUM(G13-G16)</f>
        <v>38179.999999999971</v>
      </c>
      <c r="H17" s="64">
        <f t="shared" ref="H17:K17" si="4">SUM(H13-H16)</f>
        <v>0</v>
      </c>
      <c r="I17" s="64">
        <f t="shared" si="4"/>
        <v>-113479</v>
      </c>
      <c r="J17" s="64">
        <f t="shared" si="4"/>
        <v>-113479</v>
      </c>
      <c r="K17" s="64">
        <f t="shared" si="4"/>
        <v>29697.760000000009</v>
      </c>
      <c r="L17" s="57"/>
      <c r="M17" s="57"/>
    </row>
    <row r="18" spans="1:50" ht="15.75" x14ac:dyDescent="0.25">
      <c r="A18" s="12"/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4"/>
      <c r="N18" s="1"/>
    </row>
    <row r="19" spans="1:50" ht="18" customHeight="1" x14ac:dyDescent="0.25">
      <c r="A19" s="12"/>
      <c r="B19" s="210" t="s">
        <v>49</v>
      </c>
      <c r="C19" s="210"/>
      <c r="D19" s="210"/>
      <c r="E19" s="210"/>
      <c r="F19" s="210"/>
      <c r="G19" s="23"/>
      <c r="H19" s="23"/>
      <c r="I19" s="23"/>
      <c r="J19" s="23"/>
      <c r="K19" s="23"/>
      <c r="L19" s="24"/>
      <c r="M19" s="24"/>
      <c r="N19" s="1"/>
    </row>
    <row r="20" spans="1:50" ht="47.25" x14ac:dyDescent="0.25">
      <c r="A20" s="12"/>
      <c r="B20" s="204" t="s">
        <v>8</v>
      </c>
      <c r="C20" s="204"/>
      <c r="D20" s="204"/>
      <c r="E20" s="204"/>
      <c r="F20" s="204"/>
      <c r="G20" s="60" t="s">
        <v>43</v>
      </c>
      <c r="H20" s="60" t="s">
        <v>55</v>
      </c>
      <c r="I20" s="61" t="s">
        <v>59</v>
      </c>
      <c r="J20" s="61" t="s">
        <v>56</v>
      </c>
      <c r="K20" s="61" t="s">
        <v>44</v>
      </c>
      <c r="L20" s="61" t="s">
        <v>20</v>
      </c>
      <c r="M20" s="61" t="s">
        <v>39</v>
      </c>
    </row>
    <row r="21" spans="1:50" ht="15.75" x14ac:dyDescent="0.25">
      <c r="A21" s="12"/>
      <c r="B21" s="211">
        <v>1</v>
      </c>
      <c r="C21" s="212"/>
      <c r="D21" s="212"/>
      <c r="E21" s="212"/>
      <c r="F21" s="212"/>
      <c r="G21" s="180">
        <v>2</v>
      </c>
      <c r="H21" s="180">
        <v>3</v>
      </c>
      <c r="I21" s="61">
        <v>4</v>
      </c>
      <c r="J21" s="61">
        <v>5</v>
      </c>
      <c r="K21" s="61">
        <v>6</v>
      </c>
      <c r="L21" s="61" t="s">
        <v>57</v>
      </c>
      <c r="M21" s="61" t="s">
        <v>58</v>
      </c>
    </row>
    <row r="22" spans="1:50" ht="15.75" customHeight="1" x14ac:dyDescent="0.25">
      <c r="A22" s="12"/>
      <c r="B22" s="200" t="s">
        <v>25</v>
      </c>
      <c r="C22" s="213"/>
      <c r="D22" s="213"/>
      <c r="E22" s="213"/>
      <c r="F22" s="213"/>
      <c r="G22" s="27">
        <v>0</v>
      </c>
      <c r="H22" s="27">
        <v>0</v>
      </c>
      <c r="I22" s="29">
        <v>0</v>
      </c>
      <c r="J22" s="29">
        <v>0</v>
      </c>
      <c r="K22" s="29">
        <v>0</v>
      </c>
      <c r="L22" s="28"/>
      <c r="M22" s="28"/>
    </row>
    <row r="23" spans="1:50" ht="15.75" x14ac:dyDescent="0.25">
      <c r="A23" s="12"/>
      <c r="B23" s="200" t="s">
        <v>26</v>
      </c>
      <c r="C23" s="201"/>
      <c r="D23" s="201"/>
      <c r="E23" s="201"/>
      <c r="F23" s="201"/>
      <c r="G23" s="27">
        <v>0</v>
      </c>
      <c r="H23" s="27">
        <v>0</v>
      </c>
      <c r="I23" s="29">
        <v>0</v>
      </c>
      <c r="J23" s="29">
        <v>0</v>
      </c>
      <c r="K23" s="29">
        <v>0</v>
      </c>
      <c r="L23" s="28"/>
      <c r="M23" s="28"/>
    </row>
    <row r="24" spans="1:50" ht="15" customHeight="1" x14ac:dyDescent="0.25">
      <c r="A24" s="12"/>
      <c r="B24" s="214" t="s">
        <v>40</v>
      </c>
      <c r="C24" s="215"/>
      <c r="D24" s="215"/>
      <c r="E24" s="215"/>
      <c r="F24" s="216"/>
      <c r="G24" s="58">
        <v>0</v>
      </c>
      <c r="H24" s="58">
        <v>0</v>
      </c>
      <c r="I24" s="57">
        <v>0</v>
      </c>
      <c r="J24" s="57">
        <v>0</v>
      </c>
      <c r="K24" s="57">
        <v>0</v>
      </c>
      <c r="L24" s="57"/>
      <c r="M24" s="57"/>
    </row>
    <row r="25" spans="1:50" s="8" customFormat="1" ht="15" customHeight="1" x14ac:dyDescent="0.25">
      <c r="A25" s="12"/>
      <c r="B25" s="200" t="s">
        <v>13</v>
      </c>
      <c r="C25" s="201"/>
      <c r="D25" s="201"/>
      <c r="E25" s="201"/>
      <c r="F25" s="201"/>
      <c r="G25" s="27">
        <v>64362.54</v>
      </c>
      <c r="H25" s="27">
        <v>0</v>
      </c>
      <c r="I25" s="29">
        <v>113479</v>
      </c>
      <c r="J25" s="29">
        <v>113479</v>
      </c>
      <c r="K25" s="29">
        <v>113477.13</v>
      </c>
      <c r="L25" s="29">
        <f>(K25/G25)*100</f>
        <v>176.30927865805174</v>
      </c>
      <c r="M25" s="29">
        <v>100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ht="15" customHeight="1" x14ac:dyDescent="0.25">
      <c r="A26" s="12"/>
      <c r="B26" s="200" t="s">
        <v>48</v>
      </c>
      <c r="C26" s="201"/>
      <c r="D26" s="201"/>
      <c r="E26" s="201"/>
      <c r="F26" s="201"/>
      <c r="G26" s="27">
        <v>102542.54</v>
      </c>
      <c r="H26" s="27">
        <v>0</v>
      </c>
      <c r="I26" s="29">
        <v>0</v>
      </c>
      <c r="J26" s="29">
        <v>0</v>
      </c>
      <c r="K26" s="29">
        <v>143174.89000000001</v>
      </c>
      <c r="L26" s="29">
        <f>(K26/G26)*100</f>
        <v>139.62487178491975</v>
      </c>
      <c r="M26" s="29">
        <v>100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11" customFormat="1" ht="15.75" x14ac:dyDescent="0.25">
      <c r="A27" s="15"/>
      <c r="B27" s="214" t="s">
        <v>50</v>
      </c>
      <c r="C27" s="215"/>
      <c r="D27" s="215"/>
      <c r="E27" s="215"/>
      <c r="F27" s="216"/>
      <c r="G27" s="58">
        <f>G25-G26</f>
        <v>-38179.999999999993</v>
      </c>
      <c r="H27" s="58">
        <f t="shared" ref="H27:K27" si="5">H25-H26</f>
        <v>0</v>
      </c>
      <c r="I27" s="58">
        <f t="shared" si="5"/>
        <v>113479</v>
      </c>
      <c r="J27" s="58">
        <f t="shared" si="5"/>
        <v>113479</v>
      </c>
      <c r="K27" s="58">
        <f t="shared" si="5"/>
        <v>-29697.760000000009</v>
      </c>
      <c r="L27" s="57"/>
      <c r="M27" s="5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15.75" x14ac:dyDescent="0.25">
      <c r="A28" s="12"/>
      <c r="B28" s="207" t="s">
        <v>51</v>
      </c>
      <c r="C28" s="207"/>
      <c r="D28" s="207"/>
      <c r="E28" s="207"/>
      <c r="F28" s="207"/>
      <c r="G28" s="269">
        <v>0</v>
      </c>
      <c r="H28" s="269">
        <v>0</v>
      </c>
      <c r="I28" s="59">
        <v>0</v>
      </c>
      <c r="J28" s="59">
        <v>0</v>
      </c>
      <c r="K28" s="59">
        <v>0</v>
      </c>
      <c r="L28" s="59"/>
      <c r="M28" s="59"/>
    </row>
    <row r="29" spans="1:5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50" x14ac:dyDescent="0.25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50" x14ac:dyDescent="0.25">
      <c r="A31" s="12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</row>
    <row r="32" spans="1:50" ht="15" customHeight="1" x14ac:dyDescent="0.25">
      <c r="A32" s="12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1:13" ht="15" customHeight="1" x14ac:dyDescent="0.25">
      <c r="A33" s="12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1:13" ht="36.75" customHeight="1" x14ac:dyDescent="0.25">
      <c r="A34" s="12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</row>
    <row r="35" spans="1:13" ht="15" customHeight="1" x14ac:dyDescent="0.25">
      <c r="A35" s="12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</row>
    <row r="36" spans="1:13" x14ac:dyDescent="0.25">
      <c r="A36" s="1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</row>
  </sheetData>
  <mergeCells count="26">
    <mergeCell ref="B32:M32"/>
    <mergeCell ref="B8:F8"/>
    <mergeCell ref="B19:F19"/>
    <mergeCell ref="B25:F25"/>
    <mergeCell ref="B26:F26"/>
    <mergeCell ref="B20:F20"/>
    <mergeCell ref="B21:F21"/>
    <mergeCell ref="B22:F22"/>
    <mergeCell ref="B27:F27"/>
    <mergeCell ref="B24:F24"/>
    <mergeCell ref="B6:M6"/>
    <mergeCell ref="B4:M4"/>
    <mergeCell ref="B2:M2"/>
    <mergeCell ref="B33:M34"/>
    <mergeCell ref="B35:M36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31:M31"/>
  </mergeCells>
  <pageMargins left="0.7" right="0.7" top="0.75" bottom="0.75" header="0.3" footer="0.3"/>
  <pageSetup paperSize="9" scale="73" orientation="landscape" r:id="rId1"/>
  <ignoredErrors>
    <ignoredError sqref="G13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6"/>
  <sheetViews>
    <sheetView zoomScale="90" zoomScaleNormal="90" workbookViewId="0">
      <selection activeCell="Q17" sqref="Q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1" width="25.28515625" customWidth="1"/>
    <col min="12" max="13" width="15.7109375" customWidth="1"/>
  </cols>
  <sheetData>
    <row r="1" spans="1:13" ht="18.75" x14ac:dyDescent="0.3">
      <c r="A1" s="18" t="s">
        <v>53</v>
      </c>
      <c r="B1" s="13"/>
      <c r="C1" s="13"/>
      <c r="D1" s="13"/>
      <c r="E1" s="13"/>
      <c r="F1" s="13"/>
      <c r="G1" s="2"/>
      <c r="H1" s="2"/>
      <c r="I1" s="2"/>
      <c r="J1" s="2"/>
      <c r="K1" s="2"/>
      <c r="L1" s="2"/>
      <c r="M1" s="2"/>
    </row>
    <row r="2" spans="1:13" ht="18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32"/>
      <c r="B3" s="194" t="s">
        <v>10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5.75" x14ac:dyDescent="0.25">
      <c r="A4" s="32"/>
      <c r="B4" s="14"/>
      <c r="C4" s="14"/>
      <c r="D4" s="14"/>
      <c r="E4" s="14"/>
      <c r="F4" s="14"/>
      <c r="G4" s="14"/>
      <c r="H4" s="14"/>
      <c r="I4" s="14"/>
      <c r="J4" s="14"/>
      <c r="K4" s="33"/>
      <c r="L4" s="33"/>
      <c r="M4" s="33"/>
    </row>
    <row r="5" spans="1:13" ht="15.75" customHeight="1" x14ac:dyDescent="0.25">
      <c r="A5" s="32"/>
      <c r="B5" s="194" t="s">
        <v>42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ht="15.75" x14ac:dyDescent="0.25">
      <c r="A6" s="32"/>
      <c r="B6" s="14"/>
      <c r="C6" s="14"/>
      <c r="D6" s="14"/>
      <c r="E6" s="14"/>
      <c r="F6" s="14"/>
      <c r="G6" s="14"/>
      <c r="H6" s="14"/>
      <c r="I6" s="14"/>
      <c r="J6" s="14"/>
      <c r="K6" s="33"/>
      <c r="L6" s="33"/>
      <c r="M6" s="33"/>
    </row>
    <row r="7" spans="1:13" ht="15.75" customHeight="1" x14ac:dyDescent="0.25">
      <c r="A7" s="32"/>
      <c r="B7" s="194" t="s">
        <v>33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ht="16.5" thickBot="1" x14ac:dyDescent="0.3">
      <c r="A8" s="32"/>
      <c r="B8" s="14"/>
      <c r="C8" s="14"/>
      <c r="D8" s="14"/>
      <c r="E8" s="14"/>
      <c r="F8" s="14"/>
      <c r="G8" s="14"/>
      <c r="H8" s="14"/>
      <c r="I8" s="14"/>
      <c r="J8" s="14"/>
      <c r="K8" s="33"/>
      <c r="L8" s="33"/>
      <c r="M8" s="33"/>
    </row>
    <row r="9" spans="1:13" ht="45" customHeight="1" x14ac:dyDescent="0.25">
      <c r="A9" s="32"/>
      <c r="B9" s="220" t="s">
        <v>8</v>
      </c>
      <c r="C9" s="221"/>
      <c r="D9" s="221"/>
      <c r="E9" s="221"/>
      <c r="F9" s="222"/>
      <c r="G9" s="78" t="s">
        <v>18</v>
      </c>
      <c r="H9" s="78" t="s">
        <v>55</v>
      </c>
      <c r="I9" s="78" t="s">
        <v>60</v>
      </c>
      <c r="J9" s="78" t="s">
        <v>56</v>
      </c>
      <c r="K9" s="78" t="s">
        <v>19</v>
      </c>
      <c r="L9" s="78" t="s">
        <v>20</v>
      </c>
      <c r="M9" s="79" t="s">
        <v>39</v>
      </c>
    </row>
    <row r="10" spans="1:13" ht="16.5" thickBot="1" x14ac:dyDescent="0.3">
      <c r="A10" s="32"/>
      <c r="B10" s="217">
        <v>1</v>
      </c>
      <c r="C10" s="218"/>
      <c r="D10" s="218"/>
      <c r="E10" s="218"/>
      <c r="F10" s="219"/>
      <c r="G10" s="92">
        <v>2</v>
      </c>
      <c r="H10" s="92">
        <v>3</v>
      </c>
      <c r="I10" s="92">
        <v>4</v>
      </c>
      <c r="J10" s="92">
        <v>5</v>
      </c>
      <c r="K10" s="92">
        <v>6</v>
      </c>
      <c r="L10" s="92" t="s">
        <v>57</v>
      </c>
      <c r="M10" s="93" t="s">
        <v>58</v>
      </c>
    </row>
    <row r="11" spans="1:13" ht="15.75" x14ac:dyDescent="0.25">
      <c r="A11" s="32"/>
      <c r="B11" s="88"/>
      <c r="C11" s="89"/>
      <c r="D11" s="89"/>
      <c r="E11" s="89"/>
      <c r="F11" s="90" t="s">
        <v>38</v>
      </c>
      <c r="G11" s="91">
        <f>SUM(G12)</f>
        <v>225433.27</v>
      </c>
      <c r="H11" s="91">
        <f>SUM(H12)</f>
        <v>844681</v>
      </c>
      <c r="I11" s="91">
        <f t="shared" ref="I11:K11" si="0">SUM(I12)</f>
        <v>846681</v>
      </c>
      <c r="J11" s="91">
        <f t="shared" si="0"/>
        <v>846681</v>
      </c>
      <c r="K11" s="91">
        <f t="shared" si="0"/>
        <v>288908.96000000002</v>
      </c>
      <c r="L11" s="113">
        <f>(K11/G11)*100</f>
        <v>128.15719702775016</v>
      </c>
      <c r="M11" s="114">
        <f>(K11/J11)*100</f>
        <v>34.122527846969525</v>
      </c>
    </row>
    <row r="12" spans="1:13" ht="15.75" x14ac:dyDescent="0.25">
      <c r="A12" s="32"/>
      <c r="B12" s="81">
        <v>6</v>
      </c>
      <c r="C12" s="65"/>
      <c r="D12" s="65"/>
      <c r="E12" s="65"/>
      <c r="F12" s="66" t="s">
        <v>3</v>
      </c>
      <c r="G12" s="67">
        <f>SUM(G13,G23,G26,G29,G35,G39)</f>
        <v>225433.27</v>
      </c>
      <c r="H12" s="67">
        <f>SUM(H13,H23,H26,H29,H35,H39)</f>
        <v>844681</v>
      </c>
      <c r="I12" s="67">
        <f>SUM(I13,I23,I26,I29,I35,I39)</f>
        <v>846681</v>
      </c>
      <c r="J12" s="67">
        <f>SUM(J13,J23,J26,J29,J35,J39)</f>
        <v>846681</v>
      </c>
      <c r="K12" s="67">
        <f>SUM(K13,K23,K26,K29,K35,K39)</f>
        <v>288908.96000000002</v>
      </c>
      <c r="L12" s="120">
        <f t="shared" ref="L12:L38" si="1">(K12/G12)*100</f>
        <v>128.15719702775016</v>
      </c>
      <c r="M12" s="121">
        <f t="shared" ref="M12:M38" si="2">(K12/J12)*100</f>
        <v>34.122527846969525</v>
      </c>
    </row>
    <row r="13" spans="1:13" ht="31.5" x14ac:dyDescent="0.25">
      <c r="A13" s="32"/>
      <c r="B13" s="82"/>
      <c r="C13" s="68">
        <v>63</v>
      </c>
      <c r="D13" s="68"/>
      <c r="E13" s="68"/>
      <c r="F13" s="69" t="s">
        <v>12</v>
      </c>
      <c r="G13" s="70">
        <f>SUM(G14,G18,G20)</f>
        <v>4455.74</v>
      </c>
      <c r="H13" s="70">
        <f>SUM(H14,H18,H20)</f>
        <v>125958</v>
      </c>
      <c r="I13" s="70">
        <f t="shared" ref="I13:K13" si="3">SUM(I14,I18,I20)</f>
        <v>125958</v>
      </c>
      <c r="J13" s="70">
        <f t="shared" si="3"/>
        <v>125958</v>
      </c>
      <c r="K13" s="70">
        <f t="shared" si="3"/>
        <v>1200</v>
      </c>
      <c r="L13" s="122">
        <f t="shared" si="1"/>
        <v>26.931553456889318</v>
      </c>
      <c r="M13" s="123">
        <f t="shared" si="2"/>
        <v>0.95269851855380361</v>
      </c>
    </row>
    <row r="14" spans="1:13" ht="31.5" x14ac:dyDescent="0.25">
      <c r="A14" s="32"/>
      <c r="B14" s="83"/>
      <c r="C14" s="71"/>
      <c r="D14" s="71">
        <v>632</v>
      </c>
      <c r="E14" s="71"/>
      <c r="F14" s="72" t="s">
        <v>61</v>
      </c>
      <c r="G14" s="73">
        <f>SUM(G15:G17)</f>
        <v>2597.62</v>
      </c>
      <c r="H14" s="73">
        <f>SUM(H15:H16)</f>
        <v>20000</v>
      </c>
      <c r="I14" s="73">
        <f t="shared" ref="I14:K14" si="4">SUM(I15:I16)</f>
        <v>20000</v>
      </c>
      <c r="J14" s="73">
        <f t="shared" si="4"/>
        <v>20000</v>
      </c>
      <c r="K14" s="73">
        <f t="shared" si="4"/>
        <v>0</v>
      </c>
      <c r="L14" s="124">
        <f t="shared" si="1"/>
        <v>0</v>
      </c>
      <c r="M14" s="125">
        <f t="shared" si="2"/>
        <v>0</v>
      </c>
    </row>
    <row r="15" spans="1:13" ht="15.75" x14ac:dyDescent="0.25">
      <c r="A15" s="32"/>
      <c r="B15" s="84"/>
      <c r="C15" s="41"/>
      <c r="D15" s="41"/>
      <c r="E15" s="41">
        <v>6321</v>
      </c>
      <c r="F15" s="35" t="s">
        <v>62</v>
      </c>
      <c r="G15" s="52">
        <v>0</v>
      </c>
      <c r="H15" s="52">
        <v>10000</v>
      </c>
      <c r="I15" s="52">
        <v>10000</v>
      </c>
      <c r="J15" s="52">
        <v>10000</v>
      </c>
      <c r="K15" s="51"/>
      <c r="L15" s="182"/>
      <c r="M15" s="181">
        <f t="shared" si="2"/>
        <v>0</v>
      </c>
    </row>
    <row r="16" spans="1:13" ht="15.75" x14ac:dyDescent="0.25">
      <c r="A16" s="32"/>
      <c r="B16" s="84"/>
      <c r="C16" s="41"/>
      <c r="D16" s="41"/>
      <c r="E16" s="41">
        <v>6322</v>
      </c>
      <c r="F16" s="35" t="s">
        <v>63</v>
      </c>
      <c r="G16" s="52">
        <v>0</v>
      </c>
      <c r="H16" s="52">
        <v>10000</v>
      </c>
      <c r="I16" s="52">
        <v>10000</v>
      </c>
      <c r="J16" s="52">
        <v>10000</v>
      </c>
      <c r="K16" s="51"/>
      <c r="L16" s="182"/>
      <c r="M16" s="181">
        <f t="shared" si="2"/>
        <v>0</v>
      </c>
    </row>
    <row r="17" spans="1:13" ht="15.75" x14ac:dyDescent="0.25">
      <c r="A17" s="32"/>
      <c r="B17" s="84"/>
      <c r="C17" s="41"/>
      <c r="D17" s="41"/>
      <c r="E17" s="41">
        <v>6323</v>
      </c>
      <c r="F17" s="35" t="s">
        <v>197</v>
      </c>
      <c r="G17" s="52">
        <v>2597.62</v>
      </c>
      <c r="H17" s="52"/>
      <c r="I17" s="52"/>
      <c r="J17" s="52"/>
      <c r="K17" s="51"/>
      <c r="L17" s="182">
        <f t="shared" si="1"/>
        <v>0</v>
      </c>
      <c r="M17" s="181"/>
    </row>
    <row r="18" spans="1:13" ht="31.5" x14ac:dyDescent="0.25">
      <c r="A18" s="32"/>
      <c r="B18" s="83"/>
      <c r="C18" s="71"/>
      <c r="D18" s="71">
        <v>636</v>
      </c>
      <c r="E18" s="71"/>
      <c r="F18" s="72" t="s">
        <v>64</v>
      </c>
      <c r="G18" s="73">
        <f>SUM(G19)</f>
        <v>1858.12</v>
      </c>
      <c r="H18" s="73">
        <f>SUM(H19)</f>
        <v>25544</v>
      </c>
      <c r="I18" s="73">
        <f t="shared" ref="I18:K18" si="5">SUM(I19)</f>
        <v>25544</v>
      </c>
      <c r="J18" s="73">
        <f t="shared" si="5"/>
        <v>25544</v>
      </c>
      <c r="K18" s="73">
        <f t="shared" si="5"/>
        <v>1200</v>
      </c>
      <c r="L18" s="124">
        <f t="shared" si="1"/>
        <v>64.581404860827078</v>
      </c>
      <c r="M18" s="125">
        <f t="shared" si="2"/>
        <v>4.6977763858440342</v>
      </c>
    </row>
    <row r="19" spans="1:13" ht="31.5" x14ac:dyDescent="0.25">
      <c r="A19" s="32"/>
      <c r="B19" s="84"/>
      <c r="C19" s="41"/>
      <c r="D19" s="41"/>
      <c r="E19" s="41">
        <v>6361</v>
      </c>
      <c r="F19" s="36" t="s">
        <v>65</v>
      </c>
      <c r="G19" s="52">
        <v>1858.12</v>
      </c>
      <c r="H19" s="52">
        <v>25544</v>
      </c>
      <c r="I19" s="52">
        <v>25544</v>
      </c>
      <c r="J19" s="52">
        <v>25544</v>
      </c>
      <c r="K19" s="51">
        <v>1200</v>
      </c>
      <c r="L19" s="182">
        <f t="shared" si="1"/>
        <v>64.581404860827078</v>
      </c>
      <c r="M19" s="181">
        <f t="shared" si="2"/>
        <v>4.6977763858440342</v>
      </c>
    </row>
    <row r="20" spans="1:13" ht="31.5" x14ac:dyDescent="0.25">
      <c r="A20" s="32"/>
      <c r="B20" s="83"/>
      <c r="C20" s="71"/>
      <c r="D20" s="71">
        <v>639</v>
      </c>
      <c r="E20" s="71"/>
      <c r="F20" s="72" t="s">
        <v>66</v>
      </c>
      <c r="G20" s="73">
        <f>SUM(G21:G22)</f>
        <v>0</v>
      </c>
      <c r="H20" s="73">
        <f>SUM(H21:H22)</f>
        <v>80414</v>
      </c>
      <c r="I20" s="73">
        <f t="shared" ref="I20:K20" si="6">SUM(I21:I22)</f>
        <v>80414</v>
      </c>
      <c r="J20" s="73">
        <f t="shared" si="6"/>
        <v>80414</v>
      </c>
      <c r="K20" s="73">
        <f t="shared" si="6"/>
        <v>0</v>
      </c>
      <c r="L20" s="124"/>
      <c r="M20" s="125"/>
    </row>
    <row r="21" spans="1:13" ht="31.5" x14ac:dyDescent="0.25">
      <c r="A21" s="32"/>
      <c r="B21" s="84"/>
      <c r="C21" s="41"/>
      <c r="D21" s="41"/>
      <c r="E21" s="41">
        <v>6391</v>
      </c>
      <c r="F21" s="36" t="s">
        <v>67</v>
      </c>
      <c r="G21" s="52">
        <v>0</v>
      </c>
      <c r="H21" s="52">
        <v>39036</v>
      </c>
      <c r="I21" s="52">
        <v>39036</v>
      </c>
      <c r="J21" s="52">
        <v>39036</v>
      </c>
      <c r="K21" s="51"/>
      <c r="L21" s="182"/>
      <c r="M21" s="181"/>
    </row>
    <row r="22" spans="1:13" ht="31.5" x14ac:dyDescent="0.25">
      <c r="A22" s="32"/>
      <c r="B22" s="84"/>
      <c r="C22" s="41"/>
      <c r="D22" s="41"/>
      <c r="E22" s="41">
        <v>6392</v>
      </c>
      <c r="F22" s="36" t="s">
        <v>68</v>
      </c>
      <c r="G22" s="52">
        <v>0</v>
      </c>
      <c r="H22" s="52">
        <v>41378</v>
      </c>
      <c r="I22" s="52">
        <v>41378</v>
      </c>
      <c r="J22" s="52">
        <v>41378</v>
      </c>
      <c r="K22" s="51"/>
      <c r="L22" s="182"/>
      <c r="M22" s="181"/>
    </row>
    <row r="23" spans="1:13" ht="15.75" x14ac:dyDescent="0.25">
      <c r="A23" s="32"/>
      <c r="B23" s="85"/>
      <c r="C23" s="74" t="s">
        <v>69</v>
      </c>
      <c r="D23" s="74"/>
      <c r="E23" s="74"/>
      <c r="F23" s="75" t="s">
        <v>70</v>
      </c>
      <c r="G23" s="70">
        <f>SUM(G24)</f>
        <v>0.31</v>
      </c>
      <c r="H23" s="70">
        <f>SUM(H24)</f>
        <v>7</v>
      </c>
      <c r="I23" s="70">
        <f t="shared" ref="I23:K23" si="7">SUM(I24)</f>
        <v>7</v>
      </c>
      <c r="J23" s="70">
        <f t="shared" si="7"/>
        <v>7</v>
      </c>
      <c r="K23" s="70">
        <f t="shared" si="7"/>
        <v>15.52</v>
      </c>
      <c r="L23" s="122">
        <f t="shared" si="1"/>
        <v>5006.4516129032254</v>
      </c>
      <c r="M23" s="123">
        <f t="shared" si="2"/>
        <v>221.71428571428572</v>
      </c>
    </row>
    <row r="24" spans="1:13" ht="15.75" x14ac:dyDescent="0.25">
      <c r="A24" s="32"/>
      <c r="B24" s="83"/>
      <c r="C24" s="71"/>
      <c r="D24" s="71" t="s">
        <v>71</v>
      </c>
      <c r="E24" s="71"/>
      <c r="F24" s="72" t="s">
        <v>72</v>
      </c>
      <c r="G24" s="73">
        <f>SUM(G25)</f>
        <v>0.31</v>
      </c>
      <c r="H24" s="73">
        <f>SUM(H25)</f>
        <v>7</v>
      </c>
      <c r="I24" s="73">
        <f t="shared" ref="I24:K24" si="8">SUM(I25)</f>
        <v>7</v>
      </c>
      <c r="J24" s="73">
        <f t="shared" si="8"/>
        <v>7</v>
      </c>
      <c r="K24" s="73">
        <f t="shared" si="8"/>
        <v>15.52</v>
      </c>
      <c r="L24" s="124">
        <f t="shared" si="1"/>
        <v>5006.4516129032254</v>
      </c>
      <c r="M24" s="125">
        <f t="shared" si="2"/>
        <v>221.71428571428572</v>
      </c>
    </row>
    <row r="25" spans="1:13" ht="31.5" x14ac:dyDescent="0.25">
      <c r="A25" s="32"/>
      <c r="B25" s="84"/>
      <c r="C25" s="41"/>
      <c r="D25" s="41"/>
      <c r="E25" s="41" t="s">
        <v>73</v>
      </c>
      <c r="F25" s="36" t="s">
        <v>74</v>
      </c>
      <c r="G25" s="52">
        <v>0.31</v>
      </c>
      <c r="H25" s="52">
        <v>7</v>
      </c>
      <c r="I25" s="52">
        <v>7</v>
      </c>
      <c r="J25" s="52">
        <v>7</v>
      </c>
      <c r="K25" s="51">
        <v>15.52</v>
      </c>
      <c r="L25" s="182">
        <f t="shared" si="1"/>
        <v>5006.4516129032254</v>
      </c>
      <c r="M25" s="181">
        <f t="shared" si="2"/>
        <v>221.71428571428572</v>
      </c>
    </row>
    <row r="26" spans="1:13" ht="47.25" x14ac:dyDescent="0.25">
      <c r="A26" s="32"/>
      <c r="B26" s="85"/>
      <c r="C26" s="74">
        <v>65</v>
      </c>
      <c r="D26" s="74"/>
      <c r="E26" s="74"/>
      <c r="F26" s="75" t="s">
        <v>75</v>
      </c>
      <c r="G26" s="70">
        <f>SUM(G27)</f>
        <v>12613.15</v>
      </c>
      <c r="H26" s="70">
        <f>SUM(H27)</f>
        <v>31233</v>
      </c>
      <c r="I26" s="70">
        <f t="shared" ref="I26:K27" si="9">SUM(I27)</f>
        <v>33233</v>
      </c>
      <c r="J26" s="70">
        <f t="shared" si="9"/>
        <v>33233</v>
      </c>
      <c r="K26" s="70">
        <f t="shared" si="9"/>
        <v>11630.81</v>
      </c>
      <c r="L26" s="122">
        <f t="shared" si="1"/>
        <v>92.211778976702888</v>
      </c>
      <c r="M26" s="123">
        <f t="shared" si="2"/>
        <v>34.997773297625848</v>
      </c>
    </row>
    <row r="27" spans="1:13" ht="15.75" x14ac:dyDescent="0.25">
      <c r="A27" s="32"/>
      <c r="B27" s="83"/>
      <c r="C27" s="71"/>
      <c r="D27" s="71">
        <v>652</v>
      </c>
      <c r="E27" s="71"/>
      <c r="F27" s="72" t="s">
        <v>76</v>
      </c>
      <c r="G27" s="73">
        <f>SUM(G28)</f>
        <v>12613.15</v>
      </c>
      <c r="H27" s="73">
        <f>SUM(H28)</f>
        <v>31233</v>
      </c>
      <c r="I27" s="73">
        <f t="shared" si="9"/>
        <v>33233</v>
      </c>
      <c r="J27" s="73">
        <f t="shared" si="9"/>
        <v>33233</v>
      </c>
      <c r="K27" s="73">
        <f t="shared" si="9"/>
        <v>11630.81</v>
      </c>
      <c r="L27" s="124">
        <f t="shared" si="1"/>
        <v>92.211778976702888</v>
      </c>
      <c r="M27" s="125">
        <f t="shared" si="2"/>
        <v>34.997773297625848</v>
      </c>
    </row>
    <row r="28" spans="1:13" ht="15.75" x14ac:dyDescent="0.25">
      <c r="A28" s="32"/>
      <c r="B28" s="84"/>
      <c r="C28" s="41"/>
      <c r="D28" s="41"/>
      <c r="E28" s="41">
        <v>6526</v>
      </c>
      <c r="F28" s="36" t="s">
        <v>77</v>
      </c>
      <c r="G28" s="52">
        <v>12613.15</v>
      </c>
      <c r="H28" s="52">
        <v>31233</v>
      </c>
      <c r="I28" s="52">
        <v>33233</v>
      </c>
      <c r="J28" s="52">
        <v>33233</v>
      </c>
      <c r="K28" s="51">
        <v>11630.81</v>
      </c>
      <c r="L28" s="182">
        <f t="shared" si="1"/>
        <v>92.211778976702888</v>
      </c>
      <c r="M28" s="181">
        <f t="shared" si="2"/>
        <v>34.997773297625848</v>
      </c>
    </row>
    <row r="29" spans="1:13" ht="47.25" x14ac:dyDescent="0.25">
      <c r="A29" s="32"/>
      <c r="B29" s="85"/>
      <c r="C29" s="74">
        <v>66</v>
      </c>
      <c r="D29" s="74"/>
      <c r="E29" s="74"/>
      <c r="F29" s="75" t="s">
        <v>78</v>
      </c>
      <c r="G29" s="70">
        <f>SUM(G30,G33)</f>
        <v>33559.58</v>
      </c>
      <c r="H29" s="70">
        <f>SUM(H30,H33)</f>
        <v>82801</v>
      </c>
      <c r="I29" s="70">
        <f t="shared" ref="I29:K29" si="10">SUM(I30,I33)</f>
        <v>82801</v>
      </c>
      <c r="J29" s="70">
        <f t="shared" si="10"/>
        <v>82801</v>
      </c>
      <c r="K29" s="70">
        <f t="shared" si="10"/>
        <v>44623.490000000005</v>
      </c>
      <c r="L29" s="122">
        <f t="shared" si="1"/>
        <v>132.96796324626231</v>
      </c>
      <c r="M29" s="123">
        <f t="shared" si="2"/>
        <v>53.892452989698199</v>
      </c>
    </row>
    <row r="30" spans="1:13" ht="31.5" x14ac:dyDescent="0.25">
      <c r="A30" s="32"/>
      <c r="B30" s="83"/>
      <c r="C30" s="71"/>
      <c r="D30" s="71">
        <v>661</v>
      </c>
      <c r="E30" s="71"/>
      <c r="F30" s="72" t="s">
        <v>27</v>
      </c>
      <c r="G30" s="73">
        <f>SUM(G31:G32)</f>
        <v>33559.58</v>
      </c>
      <c r="H30" s="73">
        <f>SUM(H31,H32)</f>
        <v>78116</v>
      </c>
      <c r="I30" s="73">
        <f t="shared" ref="I30:K30" si="11">SUM(I31,I32)</f>
        <v>78116</v>
      </c>
      <c r="J30" s="73">
        <f t="shared" si="11"/>
        <v>78116</v>
      </c>
      <c r="K30" s="73">
        <f t="shared" si="11"/>
        <v>42623.490000000005</v>
      </c>
      <c r="L30" s="122">
        <f t="shared" si="1"/>
        <v>127.00841309694579</v>
      </c>
      <c r="M30" s="123">
        <f t="shared" si="2"/>
        <v>54.564353013467162</v>
      </c>
    </row>
    <row r="31" spans="1:13" ht="15.75" x14ac:dyDescent="0.25">
      <c r="A31" s="32"/>
      <c r="B31" s="84"/>
      <c r="C31" s="41"/>
      <c r="D31" s="41"/>
      <c r="E31" s="41">
        <v>6614</v>
      </c>
      <c r="F31" s="36" t="s">
        <v>28</v>
      </c>
      <c r="G31" s="52">
        <v>16841.849999999999</v>
      </c>
      <c r="H31" s="52">
        <v>40000</v>
      </c>
      <c r="I31" s="52">
        <v>40000</v>
      </c>
      <c r="J31" s="52">
        <v>40000</v>
      </c>
      <c r="K31" s="51">
        <v>22640.52</v>
      </c>
      <c r="L31" s="182">
        <f t="shared" si="1"/>
        <v>134.43012495658141</v>
      </c>
      <c r="M31" s="181">
        <f t="shared" si="2"/>
        <v>56.601300000000002</v>
      </c>
    </row>
    <row r="32" spans="1:13" ht="15.75" x14ac:dyDescent="0.25">
      <c r="A32" s="32"/>
      <c r="B32" s="84"/>
      <c r="C32" s="41"/>
      <c r="D32" s="41"/>
      <c r="E32" s="41">
        <v>6615</v>
      </c>
      <c r="F32" s="36" t="s">
        <v>79</v>
      </c>
      <c r="G32" s="52">
        <v>16717.73</v>
      </c>
      <c r="H32" s="52">
        <v>38116</v>
      </c>
      <c r="I32" s="52">
        <v>38116</v>
      </c>
      <c r="J32" s="52">
        <v>38116</v>
      </c>
      <c r="K32" s="51">
        <v>19982.97</v>
      </c>
      <c r="L32" s="182">
        <f t="shared" si="1"/>
        <v>119.53159908671813</v>
      </c>
      <c r="M32" s="181">
        <f t="shared" si="2"/>
        <v>52.426723685591355</v>
      </c>
    </row>
    <row r="33" spans="1:13" ht="47.25" x14ac:dyDescent="0.25">
      <c r="A33" s="32"/>
      <c r="B33" s="83"/>
      <c r="C33" s="71"/>
      <c r="D33" s="71">
        <v>663</v>
      </c>
      <c r="E33" s="71"/>
      <c r="F33" s="72" t="s">
        <v>80</v>
      </c>
      <c r="G33" s="73">
        <f>SUM(G34)</f>
        <v>0</v>
      </c>
      <c r="H33" s="73">
        <f>SUM(H34)</f>
        <v>4685</v>
      </c>
      <c r="I33" s="73">
        <f t="shared" ref="I33:K33" si="12">SUM(I34)</f>
        <v>4685</v>
      </c>
      <c r="J33" s="73">
        <f t="shared" si="12"/>
        <v>4685</v>
      </c>
      <c r="K33" s="73">
        <f t="shared" si="12"/>
        <v>2000</v>
      </c>
      <c r="L33" s="124"/>
      <c r="M33" s="125">
        <f t="shared" si="2"/>
        <v>42.689434364994668</v>
      </c>
    </row>
    <row r="34" spans="1:13" ht="15.75" x14ac:dyDescent="0.25">
      <c r="A34" s="32"/>
      <c r="B34" s="84"/>
      <c r="C34" s="41"/>
      <c r="D34" s="41"/>
      <c r="E34" s="41">
        <v>6631</v>
      </c>
      <c r="F34" s="36" t="s">
        <v>81</v>
      </c>
      <c r="G34" s="52">
        <v>0</v>
      </c>
      <c r="H34" s="52">
        <v>4685</v>
      </c>
      <c r="I34" s="52">
        <v>4685</v>
      </c>
      <c r="J34" s="52">
        <v>4685</v>
      </c>
      <c r="K34" s="51">
        <v>2000</v>
      </c>
      <c r="L34" s="182"/>
      <c r="M34" s="181">
        <f t="shared" si="2"/>
        <v>42.689434364994668</v>
      </c>
    </row>
    <row r="35" spans="1:13" ht="31.5" x14ac:dyDescent="0.25">
      <c r="A35" s="32"/>
      <c r="B35" s="85"/>
      <c r="C35" s="74">
        <v>67</v>
      </c>
      <c r="D35" s="74"/>
      <c r="E35" s="74"/>
      <c r="F35" s="75" t="s">
        <v>82</v>
      </c>
      <c r="G35" s="70">
        <f>SUM(G36)</f>
        <v>174804.49</v>
      </c>
      <c r="H35" s="70">
        <f>SUM(H36)</f>
        <v>599682</v>
      </c>
      <c r="I35" s="70">
        <f t="shared" ref="I35:K35" si="13">SUM(I36)</f>
        <v>599682</v>
      </c>
      <c r="J35" s="70">
        <f t="shared" si="13"/>
        <v>599682</v>
      </c>
      <c r="K35" s="70">
        <f t="shared" si="13"/>
        <v>231439.14</v>
      </c>
      <c r="L35" s="122">
        <f t="shared" si="1"/>
        <v>132.39885314158695</v>
      </c>
      <c r="M35" s="123">
        <f t="shared" si="2"/>
        <v>38.593644631654776</v>
      </c>
    </row>
    <row r="36" spans="1:13" ht="47.25" x14ac:dyDescent="0.25">
      <c r="A36" s="32"/>
      <c r="B36" s="83"/>
      <c r="C36" s="71"/>
      <c r="D36" s="71">
        <v>671</v>
      </c>
      <c r="E36" s="71"/>
      <c r="F36" s="72" t="s">
        <v>83</v>
      </c>
      <c r="G36" s="73">
        <f>SUM(G37:G38)</f>
        <v>174804.49</v>
      </c>
      <c r="H36" s="73">
        <f>SUM(H37,H38)</f>
        <v>599682</v>
      </c>
      <c r="I36" s="73">
        <f t="shared" ref="I36:K36" si="14">SUM(I37,I38)</f>
        <v>599682</v>
      </c>
      <c r="J36" s="73">
        <f t="shared" si="14"/>
        <v>599682</v>
      </c>
      <c r="K36" s="73">
        <f t="shared" si="14"/>
        <v>231439.14</v>
      </c>
      <c r="L36" s="124">
        <f t="shared" si="1"/>
        <v>132.39885314158695</v>
      </c>
      <c r="M36" s="125">
        <f t="shared" si="2"/>
        <v>38.593644631654776</v>
      </c>
    </row>
    <row r="37" spans="1:13" ht="31.5" x14ac:dyDescent="0.25">
      <c r="A37" s="32"/>
      <c r="B37" s="84"/>
      <c r="C37" s="41"/>
      <c r="D37" s="41"/>
      <c r="E37" s="41">
        <v>6711</v>
      </c>
      <c r="F37" s="36" t="s">
        <v>84</v>
      </c>
      <c r="G37" s="52">
        <v>174631.55</v>
      </c>
      <c r="H37" s="52">
        <v>580968</v>
      </c>
      <c r="I37" s="52">
        <v>580968</v>
      </c>
      <c r="J37" s="52">
        <v>580968</v>
      </c>
      <c r="K37" s="51">
        <v>227844.79</v>
      </c>
      <c r="L37" s="182">
        <f t="shared" si="1"/>
        <v>130.47172174787431</v>
      </c>
      <c r="M37" s="181">
        <f t="shared" si="2"/>
        <v>39.218130774844745</v>
      </c>
    </row>
    <row r="38" spans="1:13" ht="31.5" x14ac:dyDescent="0.25">
      <c r="A38" s="32"/>
      <c r="B38" s="84"/>
      <c r="C38" s="41"/>
      <c r="D38" s="41"/>
      <c r="E38" s="41">
        <v>6712</v>
      </c>
      <c r="F38" s="36" t="s">
        <v>85</v>
      </c>
      <c r="G38" s="52">
        <v>172.94</v>
      </c>
      <c r="H38" s="52">
        <v>18714</v>
      </c>
      <c r="I38" s="52">
        <v>18714</v>
      </c>
      <c r="J38" s="52">
        <v>18714</v>
      </c>
      <c r="K38" s="51">
        <v>3594.35</v>
      </c>
      <c r="L38" s="182">
        <f t="shared" si="1"/>
        <v>2078.3797848964959</v>
      </c>
      <c r="M38" s="181">
        <f t="shared" si="2"/>
        <v>19.206743614406328</v>
      </c>
    </row>
    <row r="39" spans="1:13" ht="15.75" x14ac:dyDescent="0.25">
      <c r="A39" s="32"/>
      <c r="B39" s="85"/>
      <c r="C39" s="74">
        <v>68</v>
      </c>
      <c r="D39" s="74"/>
      <c r="E39" s="74"/>
      <c r="F39" s="69" t="s">
        <v>86</v>
      </c>
      <c r="G39" s="70">
        <f>SUM(G40)</f>
        <v>0</v>
      </c>
      <c r="H39" s="70">
        <f>SUM(H40)</f>
        <v>5000</v>
      </c>
      <c r="I39" s="70">
        <f t="shared" ref="I39:K39" si="15">SUM(I40)</f>
        <v>5000</v>
      </c>
      <c r="J39" s="70">
        <f t="shared" si="15"/>
        <v>5000</v>
      </c>
      <c r="K39" s="70">
        <f t="shared" si="15"/>
        <v>0</v>
      </c>
      <c r="L39" s="122"/>
      <c r="M39" s="123"/>
    </row>
    <row r="40" spans="1:13" ht="15.75" x14ac:dyDescent="0.25">
      <c r="A40" s="32"/>
      <c r="B40" s="83"/>
      <c r="C40" s="71"/>
      <c r="D40" s="71">
        <v>683</v>
      </c>
      <c r="E40" s="71"/>
      <c r="F40" s="76" t="s">
        <v>87</v>
      </c>
      <c r="G40" s="73">
        <f>SUM(G41)</f>
        <v>0</v>
      </c>
      <c r="H40" s="73">
        <f>SUM(H41)</f>
        <v>5000</v>
      </c>
      <c r="I40" s="73">
        <f t="shared" ref="I40:K40" si="16">SUM(I41)</f>
        <v>5000</v>
      </c>
      <c r="J40" s="73">
        <f t="shared" si="16"/>
        <v>5000</v>
      </c>
      <c r="K40" s="73">
        <f t="shared" si="16"/>
        <v>0</v>
      </c>
      <c r="L40" s="124"/>
      <c r="M40" s="125"/>
    </row>
    <row r="41" spans="1:13" ht="15.75" x14ac:dyDescent="0.25">
      <c r="A41" s="32"/>
      <c r="B41" s="84"/>
      <c r="C41" s="42"/>
      <c r="D41" s="41"/>
      <c r="E41" s="41">
        <v>6831</v>
      </c>
      <c r="F41" s="37" t="s">
        <v>87</v>
      </c>
      <c r="G41" s="52">
        <v>0</v>
      </c>
      <c r="H41" s="52">
        <v>5000</v>
      </c>
      <c r="I41" s="52">
        <v>5000</v>
      </c>
      <c r="J41" s="52">
        <v>5000</v>
      </c>
      <c r="K41" s="51"/>
      <c r="L41" s="126"/>
      <c r="M41" s="127"/>
    </row>
    <row r="42" spans="1:13" ht="15.75" x14ac:dyDescent="0.25">
      <c r="A42" s="32"/>
      <c r="B42" s="38"/>
      <c r="C42" s="38"/>
      <c r="D42" s="38"/>
      <c r="E42" s="38"/>
      <c r="F42" s="38"/>
      <c r="G42" s="32"/>
      <c r="H42" s="32"/>
      <c r="I42" s="32"/>
      <c r="J42" s="32"/>
      <c r="K42" s="32"/>
      <c r="L42" s="32"/>
      <c r="M42" s="32"/>
    </row>
    <row r="43" spans="1:13" ht="16.5" thickBot="1" x14ac:dyDescent="0.3">
      <c r="A43" s="32"/>
      <c r="B43" s="39"/>
      <c r="C43" s="39"/>
      <c r="D43" s="39"/>
      <c r="E43" s="39"/>
      <c r="F43" s="39"/>
      <c r="G43" s="14"/>
      <c r="H43" s="14"/>
      <c r="I43" s="14"/>
      <c r="J43" s="14"/>
      <c r="K43" s="33"/>
      <c r="L43" s="33"/>
      <c r="M43" s="33"/>
    </row>
    <row r="44" spans="1:13" ht="54" customHeight="1" x14ac:dyDescent="0.25">
      <c r="A44" s="32"/>
      <c r="B44" s="220" t="s">
        <v>8</v>
      </c>
      <c r="C44" s="221"/>
      <c r="D44" s="221"/>
      <c r="E44" s="221"/>
      <c r="F44" s="222"/>
      <c r="G44" s="78" t="s">
        <v>18</v>
      </c>
      <c r="H44" s="78" t="s">
        <v>55</v>
      </c>
      <c r="I44" s="78" t="s">
        <v>60</v>
      </c>
      <c r="J44" s="78" t="s">
        <v>56</v>
      </c>
      <c r="K44" s="78" t="s">
        <v>19</v>
      </c>
      <c r="L44" s="78" t="s">
        <v>20</v>
      </c>
      <c r="M44" s="79" t="s">
        <v>39</v>
      </c>
    </row>
    <row r="45" spans="1:13" ht="16.5" thickBot="1" x14ac:dyDescent="0.3">
      <c r="A45" s="32"/>
      <c r="B45" s="217">
        <v>1</v>
      </c>
      <c r="C45" s="218"/>
      <c r="D45" s="218"/>
      <c r="E45" s="218"/>
      <c r="F45" s="219"/>
      <c r="G45" s="92">
        <v>2</v>
      </c>
      <c r="H45" s="92">
        <v>3</v>
      </c>
      <c r="I45" s="92">
        <v>4</v>
      </c>
      <c r="J45" s="92">
        <v>5</v>
      </c>
      <c r="K45" s="92">
        <v>6</v>
      </c>
      <c r="L45" s="92" t="s">
        <v>57</v>
      </c>
      <c r="M45" s="93" t="s">
        <v>58</v>
      </c>
    </row>
    <row r="46" spans="1:13" ht="15.75" x14ac:dyDescent="0.25">
      <c r="A46" s="32"/>
      <c r="B46" s="88"/>
      <c r="C46" s="89"/>
      <c r="D46" s="89"/>
      <c r="E46" s="89"/>
      <c r="F46" s="90" t="s">
        <v>37</v>
      </c>
      <c r="G46" s="103">
        <f>SUM(G47,G90)</f>
        <v>187253.27</v>
      </c>
      <c r="H46" s="103">
        <f t="shared" ref="H46:K46" si="17">SUM(H47,H90)</f>
        <v>844681</v>
      </c>
      <c r="I46" s="103">
        <f t="shared" si="17"/>
        <v>960160</v>
      </c>
      <c r="J46" s="103">
        <f t="shared" si="17"/>
        <v>960160</v>
      </c>
      <c r="K46" s="103">
        <f t="shared" si="17"/>
        <v>259211.20000000004</v>
      </c>
      <c r="L46" s="115">
        <f>(K46/G46)*100</f>
        <v>138.42812998672872</v>
      </c>
      <c r="M46" s="116">
        <f>(K46/J46)*100</f>
        <v>26.996667222129648</v>
      </c>
    </row>
    <row r="47" spans="1:13" ht="15.75" x14ac:dyDescent="0.25">
      <c r="A47" s="32"/>
      <c r="B47" s="81">
        <v>3</v>
      </c>
      <c r="C47" s="65"/>
      <c r="D47" s="65"/>
      <c r="E47" s="65"/>
      <c r="F47" s="66" t="s">
        <v>4</v>
      </c>
      <c r="G47" s="102">
        <f>SUM(G48,G55,G84,G87)</f>
        <v>186907.38999999998</v>
      </c>
      <c r="H47" s="102">
        <f t="shared" ref="H47:K47" si="18">SUM(H48,H55,H84,H87)</f>
        <v>765797</v>
      </c>
      <c r="I47" s="102">
        <f t="shared" si="18"/>
        <v>839418</v>
      </c>
      <c r="J47" s="102">
        <f t="shared" si="18"/>
        <v>839418</v>
      </c>
      <c r="K47" s="102">
        <f t="shared" si="18"/>
        <v>255258.47000000003</v>
      </c>
      <c r="L47" s="128">
        <f t="shared" ref="L47:L103" si="19">(K47/G47)*100</f>
        <v>136.5694903770258</v>
      </c>
      <c r="M47" s="129">
        <f t="shared" ref="M47:M103" si="20">(K47/J47)*100</f>
        <v>30.408982175745582</v>
      </c>
    </row>
    <row r="48" spans="1:13" ht="15.75" x14ac:dyDescent="0.25">
      <c r="A48" s="32"/>
      <c r="B48" s="82"/>
      <c r="C48" s="68">
        <v>31</v>
      </c>
      <c r="D48" s="68"/>
      <c r="E48" s="68"/>
      <c r="F48" s="69" t="s">
        <v>5</v>
      </c>
      <c r="G48" s="101">
        <f>SUM(G49,G51,G53)</f>
        <v>115465.55</v>
      </c>
      <c r="H48" s="101">
        <f t="shared" ref="H48:K48" si="21">SUM(H49,H51,H53)</f>
        <v>362283</v>
      </c>
      <c r="I48" s="101">
        <f t="shared" si="21"/>
        <v>359230</v>
      </c>
      <c r="J48" s="101">
        <f t="shared" si="21"/>
        <v>359230</v>
      </c>
      <c r="K48" s="101">
        <f t="shared" si="21"/>
        <v>153944.26</v>
      </c>
      <c r="L48" s="130">
        <f t="shared" si="19"/>
        <v>133.32484017960334</v>
      </c>
      <c r="M48" s="131">
        <f t="shared" si="20"/>
        <v>42.853954291122683</v>
      </c>
    </row>
    <row r="49" spans="1:13" ht="15.75" x14ac:dyDescent="0.25">
      <c r="A49" s="32"/>
      <c r="B49" s="83"/>
      <c r="C49" s="71"/>
      <c r="D49" s="71">
        <v>311</v>
      </c>
      <c r="E49" s="71"/>
      <c r="F49" s="98" t="s">
        <v>29</v>
      </c>
      <c r="G49" s="100">
        <f>SUM(G50)</f>
        <v>95290.6</v>
      </c>
      <c r="H49" s="100">
        <f t="shared" ref="H49:K49" si="22">SUM(H50)</f>
        <v>299010</v>
      </c>
      <c r="I49" s="100">
        <f t="shared" si="22"/>
        <v>296390</v>
      </c>
      <c r="J49" s="100">
        <f t="shared" si="22"/>
        <v>296390</v>
      </c>
      <c r="K49" s="100">
        <f t="shared" si="22"/>
        <v>125934.17</v>
      </c>
      <c r="L49" s="132">
        <f t="shared" si="19"/>
        <v>132.15801978369325</v>
      </c>
      <c r="M49" s="133">
        <f t="shared" si="20"/>
        <v>42.489345119605929</v>
      </c>
    </row>
    <row r="50" spans="1:13" ht="15.75" x14ac:dyDescent="0.25">
      <c r="A50" s="32"/>
      <c r="B50" s="84"/>
      <c r="C50" s="41"/>
      <c r="D50" s="41"/>
      <c r="E50" s="41">
        <v>3111</v>
      </c>
      <c r="F50" s="35" t="s">
        <v>30</v>
      </c>
      <c r="G50" s="49">
        <v>95290.6</v>
      </c>
      <c r="H50" s="49">
        <v>299010</v>
      </c>
      <c r="I50" s="49">
        <v>296390</v>
      </c>
      <c r="J50" s="49">
        <v>296390</v>
      </c>
      <c r="K50" s="50">
        <v>125934.17</v>
      </c>
      <c r="L50" s="183">
        <f t="shared" si="19"/>
        <v>132.15801978369325</v>
      </c>
      <c r="M50" s="184">
        <f t="shared" si="20"/>
        <v>42.489345119605929</v>
      </c>
    </row>
    <row r="51" spans="1:13" ht="15.75" x14ac:dyDescent="0.25">
      <c r="A51" s="32"/>
      <c r="B51" s="87"/>
      <c r="C51" s="77"/>
      <c r="D51" s="71" t="s">
        <v>88</v>
      </c>
      <c r="E51" s="71"/>
      <c r="F51" s="98" t="s">
        <v>89</v>
      </c>
      <c r="G51" s="100">
        <f>SUM(G52)</f>
        <v>4452</v>
      </c>
      <c r="H51" s="100">
        <f t="shared" ref="H51:K51" si="23">SUM(H52)</f>
        <v>13936</v>
      </c>
      <c r="I51" s="100">
        <f t="shared" si="23"/>
        <v>13936</v>
      </c>
      <c r="J51" s="100">
        <f t="shared" si="23"/>
        <v>13936</v>
      </c>
      <c r="K51" s="100">
        <f t="shared" si="23"/>
        <v>7230.99</v>
      </c>
      <c r="L51" s="132">
        <f t="shared" si="19"/>
        <v>162.4211590296496</v>
      </c>
      <c r="M51" s="133">
        <f t="shared" si="20"/>
        <v>51.88712686567164</v>
      </c>
    </row>
    <row r="52" spans="1:13" ht="15.75" x14ac:dyDescent="0.25">
      <c r="A52" s="32"/>
      <c r="B52" s="84"/>
      <c r="C52" s="41"/>
      <c r="D52" s="41"/>
      <c r="E52" s="41">
        <v>3121</v>
      </c>
      <c r="F52" s="35" t="s">
        <v>89</v>
      </c>
      <c r="G52" s="49">
        <v>4452</v>
      </c>
      <c r="H52" s="49">
        <v>13936</v>
      </c>
      <c r="I52" s="49">
        <v>13936</v>
      </c>
      <c r="J52" s="49">
        <v>13936</v>
      </c>
      <c r="K52" s="50">
        <v>7230.99</v>
      </c>
      <c r="L52" s="183">
        <f t="shared" si="19"/>
        <v>162.4211590296496</v>
      </c>
      <c r="M52" s="184">
        <f t="shared" si="20"/>
        <v>51.88712686567164</v>
      </c>
    </row>
    <row r="53" spans="1:13" ht="15.75" x14ac:dyDescent="0.25">
      <c r="A53" s="32"/>
      <c r="B53" s="87"/>
      <c r="C53" s="77"/>
      <c r="D53" s="71">
        <v>313</v>
      </c>
      <c r="E53" s="71"/>
      <c r="F53" s="98" t="s">
        <v>90</v>
      </c>
      <c r="G53" s="100">
        <f>SUM(G54)</f>
        <v>15722.95</v>
      </c>
      <c r="H53" s="100">
        <f t="shared" ref="H53:K53" si="24">SUM(H54)</f>
        <v>49337</v>
      </c>
      <c r="I53" s="100">
        <f t="shared" si="24"/>
        <v>48904</v>
      </c>
      <c r="J53" s="100">
        <f t="shared" si="24"/>
        <v>48904</v>
      </c>
      <c r="K53" s="100">
        <f t="shared" si="24"/>
        <v>20779.099999999999</v>
      </c>
      <c r="L53" s="132">
        <f t="shared" si="19"/>
        <v>132.15776937533985</v>
      </c>
      <c r="M53" s="133">
        <f t="shared" si="20"/>
        <v>42.489571405202028</v>
      </c>
    </row>
    <row r="54" spans="1:13" ht="15.75" x14ac:dyDescent="0.25">
      <c r="A54" s="32"/>
      <c r="B54" s="84"/>
      <c r="C54" s="41"/>
      <c r="D54" s="41"/>
      <c r="E54" s="41">
        <v>3132</v>
      </c>
      <c r="F54" s="35" t="s">
        <v>91</v>
      </c>
      <c r="G54" s="49">
        <v>15722.95</v>
      </c>
      <c r="H54" s="49">
        <v>49337</v>
      </c>
      <c r="I54" s="49">
        <v>48904</v>
      </c>
      <c r="J54" s="49">
        <v>48904</v>
      </c>
      <c r="K54" s="50">
        <v>20779.099999999999</v>
      </c>
      <c r="L54" s="183">
        <f t="shared" si="19"/>
        <v>132.15776937533985</v>
      </c>
      <c r="M54" s="184">
        <f t="shared" si="20"/>
        <v>42.489571405202028</v>
      </c>
    </row>
    <row r="55" spans="1:13" ht="15.75" x14ac:dyDescent="0.25">
      <c r="A55" s="32"/>
      <c r="B55" s="86"/>
      <c r="C55" s="74">
        <v>32</v>
      </c>
      <c r="D55" s="74"/>
      <c r="E55" s="74"/>
      <c r="F55" s="96" t="s">
        <v>11</v>
      </c>
      <c r="G55" s="101">
        <f>SUM(G56,G60,G67,G77)</f>
        <v>71029.81</v>
      </c>
      <c r="H55" s="101">
        <f t="shared" ref="H55:K55" si="25">SUM(H56,H60,H67,H77)</f>
        <v>400328</v>
      </c>
      <c r="I55" s="101">
        <f t="shared" si="25"/>
        <v>477002</v>
      </c>
      <c r="J55" s="101">
        <f t="shared" si="25"/>
        <v>477002</v>
      </c>
      <c r="K55" s="101">
        <f t="shared" si="25"/>
        <v>100783.33</v>
      </c>
      <c r="L55" s="130">
        <f t="shared" si="19"/>
        <v>141.88877880991095</v>
      </c>
      <c r="M55" s="131">
        <f t="shared" si="20"/>
        <v>21.128492123722754</v>
      </c>
    </row>
    <row r="56" spans="1:13" ht="15.75" x14ac:dyDescent="0.25">
      <c r="A56" s="32"/>
      <c r="B56" s="87"/>
      <c r="C56" s="77"/>
      <c r="D56" s="71">
        <v>321</v>
      </c>
      <c r="E56" s="71"/>
      <c r="F56" s="98" t="s">
        <v>31</v>
      </c>
      <c r="G56" s="100">
        <f>SUM(G57:G59)</f>
        <v>12672.68</v>
      </c>
      <c r="H56" s="100">
        <f t="shared" ref="H56:K56" si="26">SUM(H57:H59)</f>
        <v>64105</v>
      </c>
      <c r="I56" s="100">
        <f t="shared" si="26"/>
        <v>65105</v>
      </c>
      <c r="J56" s="100">
        <f t="shared" si="26"/>
        <v>65105</v>
      </c>
      <c r="K56" s="100">
        <f t="shared" si="26"/>
        <v>15444.92</v>
      </c>
      <c r="L56" s="132">
        <f t="shared" si="19"/>
        <v>121.87572005290119</v>
      </c>
      <c r="M56" s="133">
        <f t="shared" si="20"/>
        <v>23.723093464403654</v>
      </c>
    </row>
    <row r="57" spans="1:13" ht="15.75" x14ac:dyDescent="0.25">
      <c r="A57" s="32"/>
      <c r="B57" s="84"/>
      <c r="C57" s="41"/>
      <c r="D57" s="41"/>
      <c r="E57" s="41">
        <v>3211</v>
      </c>
      <c r="F57" s="35" t="s">
        <v>32</v>
      </c>
      <c r="G57" s="49">
        <v>656.58</v>
      </c>
      <c r="H57" s="49">
        <v>7963</v>
      </c>
      <c r="I57" s="49">
        <v>8963</v>
      </c>
      <c r="J57" s="49">
        <v>8963</v>
      </c>
      <c r="K57" s="50">
        <v>1226.81</v>
      </c>
      <c r="L57" s="183">
        <f t="shared" si="19"/>
        <v>186.84851807852812</v>
      </c>
      <c r="M57" s="184">
        <f t="shared" si="20"/>
        <v>13.687493026888317</v>
      </c>
    </row>
    <row r="58" spans="1:13" ht="31.5" x14ac:dyDescent="0.25">
      <c r="A58" s="32"/>
      <c r="B58" s="84"/>
      <c r="C58" s="41"/>
      <c r="D58" s="41"/>
      <c r="E58" s="41">
        <v>3212</v>
      </c>
      <c r="F58" s="36" t="s">
        <v>92</v>
      </c>
      <c r="G58" s="49">
        <v>11215.78</v>
      </c>
      <c r="H58" s="49">
        <v>45524</v>
      </c>
      <c r="I58" s="49">
        <v>45524</v>
      </c>
      <c r="J58" s="49">
        <v>45524</v>
      </c>
      <c r="K58" s="50">
        <v>14218.11</v>
      </c>
      <c r="L58" s="183">
        <f t="shared" si="19"/>
        <v>126.76880252644042</v>
      </c>
      <c r="M58" s="184">
        <f t="shared" si="20"/>
        <v>31.232119321676478</v>
      </c>
    </row>
    <row r="59" spans="1:13" ht="15.75" x14ac:dyDescent="0.25">
      <c r="A59" s="32"/>
      <c r="B59" s="84"/>
      <c r="C59" s="41"/>
      <c r="D59" s="41"/>
      <c r="E59" s="41">
        <v>3213</v>
      </c>
      <c r="F59" s="35" t="s">
        <v>93</v>
      </c>
      <c r="G59" s="49">
        <v>800.32</v>
      </c>
      <c r="H59" s="49">
        <v>10618</v>
      </c>
      <c r="I59" s="49">
        <v>10618</v>
      </c>
      <c r="J59" s="49">
        <v>10618</v>
      </c>
      <c r="K59" s="50">
        <v>0</v>
      </c>
      <c r="L59" s="183">
        <f t="shared" si="19"/>
        <v>0</v>
      </c>
      <c r="M59" s="184">
        <f t="shared" si="20"/>
        <v>0</v>
      </c>
    </row>
    <row r="60" spans="1:13" ht="15.75" x14ac:dyDescent="0.25">
      <c r="A60" s="32"/>
      <c r="B60" s="87"/>
      <c r="C60" s="77"/>
      <c r="D60" s="71">
        <v>322</v>
      </c>
      <c r="E60" s="71"/>
      <c r="F60" s="98" t="s">
        <v>94</v>
      </c>
      <c r="G60" s="100">
        <f>SUM(G61:G66)</f>
        <v>19795.349999999999</v>
      </c>
      <c r="H60" s="100">
        <f t="shared" ref="H60:K60" si="27">SUM(H61:H66)</f>
        <v>101377</v>
      </c>
      <c r="I60" s="100">
        <f t="shared" si="27"/>
        <v>119124</v>
      </c>
      <c r="J60" s="100">
        <f t="shared" si="27"/>
        <v>119124</v>
      </c>
      <c r="K60" s="100">
        <f t="shared" si="27"/>
        <v>31642.09</v>
      </c>
      <c r="L60" s="132">
        <f t="shared" si="19"/>
        <v>159.84607496204919</v>
      </c>
      <c r="M60" s="133">
        <f t="shared" si="20"/>
        <v>26.562313219838153</v>
      </c>
    </row>
    <row r="61" spans="1:13" ht="15.75" x14ac:dyDescent="0.25">
      <c r="A61" s="32"/>
      <c r="B61" s="84"/>
      <c r="C61" s="41"/>
      <c r="D61" s="41"/>
      <c r="E61" s="41">
        <v>3221</v>
      </c>
      <c r="F61" s="35" t="s">
        <v>95</v>
      </c>
      <c r="G61" s="49">
        <v>2338.0500000000002</v>
      </c>
      <c r="H61" s="49">
        <v>15771</v>
      </c>
      <c r="I61" s="49">
        <v>16617</v>
      </c>
      <c r="J61" s="49">
        <v>16617</v>
      </c>
      <c r="K61" s="50">
        <v>1152.55</v>
      </c>
      <c r="L61" s="183">
        <f t="shared" si="19"/>
        <v>49.295352965077733</v>
      </c>
      <c r="M61" s="184">
        <f t="shared" si="20"/>
        <v>6.9359691881807777</v>
      </c>
    </row>
    <row r="62" spans="1:13" ht="15.75" x14ac:dyDescent="0.25">
      <c r="A62" s="32"/>
      <c r="B62" s="84"/>
      <c r="C62" s="41"/>
      <c r="D62" s="41"/>
      <c r="E62" s="41">
        <v>3222</v>
      </c>
      <c r="F62" s="35" t="s">
        <v>128</v>
      </c>
      <c r="G62" s="49">
        <v>5950.35</v>
      </c>
      <c r="H62" s="49">
        <v>10618</v>
      </c>
      <c r="I62" s="49">
        <v>17000</v>
      </c>
      <c r="J62" s="49">
        <v>17000</v>
      </c>
      <c r="K62" s="50">
        <v>13582.94</v>
      </c>
      <c r="L62" s="183">
        <f t="shared" si="19"/>
        <v>228.27127816010821</v>
      </c>
      <c r="M62" s="184">
        <f t="shared" si="20"/>
        <v>79.899647058823533</v>
      </c>
    </row>
    <row r="63" spans="1:13" ht="15.75" x14ac:dyDescent="0.25">
      <c r="A63" s="32"/>
      <c r="B63" s="84"/>
      <c r="C63" s="41"/>
      <c r="D63" s="41"/>
      <c r="E63" s="41">
        <v>3223</v>
      </c>
      <c r="F63" s="35" t="s">
        <v>96</v>
      </c>
      <c r="G63" s="49">
        <v>10695.42</v>
      </c>
      <c r="H63" s="49">
        <v>44462</v>
      </c>
      <c r="I63" s="49">
        <v>50317</v>
      </c>
      <c r="J63" s="49">
        <v>50317</v>
      </c>
      <c r="K63" s="50">
        <v>15324.7</v>
      </c>
      <c r="L63" s="183">
        <f t="shared" si="19"/>
        <v>143.28282573288379</v>
      </c>
      <c r="M63" s="184">
        <f t="shared" si="20"/>
        <v>30.456307013534197</v>
      </c>
    </row>
    <row r="64" spans="1:13" ht="31.5" x14ac:dyDescent="0.25">
      <c r="A64" s="32"/>
      <c r="B64" s="84"/>
      <c r="C64" s="41"/>
      <c r="D64" s="41"/>
      <c r="E64" s="41">
        <v>3224</v>
      </c>
      <c r="F64" s="36" t="s">
        <v>97</v>
      </c>
      <c r="G64" s="49">
        <v>132.72999999999999</v>
      </c>
      <c r="H64" s="49">
        <v>9954</v>
      </c>
      <c r="I64" s="49">
        <v>10627</v>
      </c>
      <c r="J64" s="49">
        <v>10627</v>
      </c>
      <c r="K64" s="50">
        <v>92.52</v>
      </c>
      <c r="L64" s="183">
        <f t="shared" si="19"/>
        <v>69.705417011979208</v>
      </c>
      <c r="M64" s="184">
        <f t="shared" si="20"/>
        <v>0.87061259057118656</v>
      </c>
    </row>
    <row r="65" spans="1:13" ht="15.75" x14ac:dyDescent="0.25">
      <c r="A65" s="32"/>
      <c r="B65" s="84"/>
      <c r="C65" s="41"/>
      <c r="D65" s="41"/>
      <c r="E65" s="41">
        <v>3225</v>
      </c>
      <c r="F65" s="35" t="s">
        <v>98</v>
      </c>
      <c r="G65" s="49">
        <v>678.8</v>
      </c>
      <c r="H65" s="49">
        <v>10618</v>
      </c>
      <c r="I65" s="49">
        <v>11118</v>
      </c>
      <c r="J65" s="49">
        <v>11118</v>
      </c>
      <c r="K65" s="50">
        <v>133.91999999999999</v>
      </c>
      <c r="L65" s="183">
        <f t="shared" si="19"/>
        <v>19.728933411903355</v>
      </c>
      <c r="M65" s="184">
        <f t="shared" si="20"/>
        <v>1.2045331894225579</v>
      </c>
    </row>
    <row r="66" spans="1:13" ht="15.75" x14ac:dyDescent="0.25">
      <c r="A66" s="32"/>
      <c r="B66" s="84"/>
      <c r="C66" s="41"/>
      <c r="D66" s="41"/>
      <c r="E66" s="41">
        <v>3227</v>
      </c>
      <c r="F66" s="35" t="s">
        <v>99</v>
      </c>
      <c r="G66" s="49">
        <v>0</v>
      </c>
      <c r="H66" s="49">
        <v>9954</v>
      </c>
      <c r="I66" s="49">
        <v>13445</v>
      </c>
      <c r="J66" s="49">
        <v>13445</v>
      </c>
      <c r="K66" s="50">
        <v>1355.46</v>
      </c>
      <c r="L66" s="183"/>
      <c r="M66" s="184">
        <f t="shared" si="20"/>
        <v>10.081517292673857</v>
      </c>
    </row>
    <row r="67" spans="1:13" ht="15.75" x14ac:dyDescent="0.25">
      <c r="A67" s="32"/>
      <c r="B67" s="87"/>
      <c r="C67" s="77"/>
      <c r="D67" s="71">
        <v>323</v>
      </c>
      <c r="E67" s="71"/>
      <c r="F67" s="98" t="s">
        <v>100</v>
      </c>
      <c r="G67" s="100">
        <f>SUM(G68:G76)</f>
        <v>34531.550000000003</v>
      </c>
      <c r="H67" s="100">
        <f t="shared" ref="H67:K67" si="28">SUM(H68:H76)</f>
        <v>215402</v>
      </c>
      <c r="I67" s="100">
        <f t="shared" si="28"/>
        <v>270451</v>
      </c>
      <c r="J67" s="100">
        <f t="shared" si="28"/>
        <v>270451</v>
      </c>
      <c r="K67" s="100">
        <f t="shared" si="28"/>
        <v>51033.61</v>
      </c>
      <c r="L67" s="132">
        <f t="shared" si="19"/>
        <v>147.78835586586757</v>
      </c>
      <c r="M67" s="133">
        <f t="shared" si="20"/>
        <v>18.869817453069132</v>
      </c>
    </row>
    <row r="68" spans="1:13" ht="15.75" x14ac:dyDescent="0.25">
      <c r="A68" s="32"/>
      <c r="B68" s="84"/>
      <c r="C68" s="41"/>
      <c r="D68" s="41"/>
      <c r="E68" s="41">
        <v>3231</v>
      </c>
      <c r="F68" s="35" t="s">
        <v>101</v>
      </c>
      <c r="G68" s="49">
        <v>5430.37</v>
      </c>
      <c r="H68" s="49">
        <v>14241</v>
      </c>
      <c r="I68" s="49">
        <v>18361</v>
      </c>
      <c r="J68" s="49">
        <v>18361</v>
      </c>
      <c r="K68" s="50">
        <v>8127.54</v>
      </c>
      <c r="L68" s="183">
        <f t="shared" si="19"/>
        <v>149.66825464931489</v>
      </c>
      <c r="M68" s="184">
        <f t="shared" si="20"/>
        <v>44.265236098251734</v>
      </c>
    </row>
    <row r="69" spans="1:13" ht="15.75" x14ac:dyDescent="0.25">
      <c r="A69" s="32"/>
      <c r="B69" s="84"/>
      <c r="C69" s="41"/>
      <c r="D69" s="41"/>
      <c r="E69" s="41">
        <v>3232</v>
      </c>
      <c r="F69" s="35" t="s">
        <v>102</v>
      </c>
      <c r="G69" s="49">
        <v>11636.74</v>
      </c>
      <c r="H69" s="49">
        <v>49544</v>
      </c>
      <c r="I69" s="49">
        <v>66717</v>
      </c>
      <c r="J69" s="49">
        <v>66717</v>
      </c>
      <c r="K69" s="50">
        <v>14476.92</v>
      </c>
      <c r="L69" s="183">
        <f t="shared" si="19"/>
        <v>124.40700746085244</v>
      </c>
      <c r="M69" s="184">
        <f t="shared" si="20"/>
        <v>21.698997257070911</v>
      </c>
    </row>
    <row r="70" spans="1:13" ht="15.75" x14ac:dyDescent="0.25">
      <c r="A70" s="32"/>
      <c r="B70" s="84"/>
      <c r="C70" s="41"/>
      <c r="D70" s="41"/>
      <c r="E70" s="41">
        <v>3233</v>
      </c>
      <c r="F70" s="35" t="s">
        <v>103</v>
      </c>
      <c r="G70" s="49">
        <v>200.08</v>
      </c>
      <c r="H70" s="49">
        <v>32448</v>
      </c>
      <c r="I70" s="49">
        <v>42940</v>
      </c>
      <c r="J70" s="49">
        <v>42940</v>
      </c>
      <c r="K70" s="50">
        <v>2203.6</v>
      </c>
      <c r="L70" s="183">
        <f t="shared" si="19"/>
        <v>1101.3594562175128</v>
      </c>
      <c r="M70" s="184">
        <f t="shared" si="20"/>
        <v>5.1318118304611087</v>
      </c>
    </row>
    <row r="71" spans="1:13" ht="15.75" x14ac:dyDescent="0.25">
      <c r="A71" s="32"/>
      <c r="B71" s="84"/>
      <c r="C71" s="41"/>
      <c r="D71" s="41"/>
      <c r="E71" s="41">
        <v>3234</v>
      </c>
      <c r="F71" s="35" t="s">
        <v>104</v>
      </c>
      <c r="G71" s="49">
        <v>3094.98</v>
      </c>
      <c r="H71" s="49">
        <v>9954</v>
      </c>
      <c r="I71" s="49">
        <v>12463</v>
      </c>
      <c r="J71" s="49">
        <v>12463</v>
      </c>
      <c r="K71" s="50">
        <v>4538.72</v>
      </c>
      <c r="L71" s="183">
        <f t="shared" si="19"/>
        <v>146.6477974009525</v>
      </c>
      <c r="M71" s="184">
        <f t="shared" si="20"/>
        <v>36.417555965658352</v>
      </c>
    </row>
    <row r="72" spans="1:13" ht="15.75" x14ac:dyDescent="0.25">
      <c r="A72" s="32"/>
      <c r="B72" s="84"/>
      <c r="C72" s="41"/>
      <c r="D72" s="41"/>
      <c r="E72" s="41">
        <v>3235</v>
      </c>
      <c r="F72" s="35" t="s">
        <v>105</v>
      </c>
      <c r="G72" s="49">
        <v>1343.16</v>
      </c>
      <c r="H72" s="49">
        <v>3583</v>
      </c>
      <c r="I72" s="49">
        <v>4218</v>
      </c>
      <c r="J72" s="49">
        <v>4218</v>
      </c>
      <c r="K72" s="50">
        <v>1315.93</v>
      </c>
      <c r="L72" s="183">
        <f t="shared" si="19"/>
        <v>97.972691265374195</v>
      </c>
      <c r="M72" s="184">
        <f t="shared" si="20"/>
        <v>31.197961119013751</v>
      </c>
    </row>
    <row r="73" spans="1:13" ht="15.75" x14ac:dyDescent="0.25">
      <c r="A73" s="32"/>
      <c r="B73" s="84"/>
      <c r="C73" s="41"/>
      <c r="D73" s="41"/>
      <c r="E73" s="41">
        <v>3236</v>
      </c>
      <c r="F73" s="35" t="s">
        <v>106</v>
      </c>
      <c r="G73" s="49">
        <v>189.5</v>
      </c>
      <c r="H73" s="49">
        <v>1593</v>
      </c>
      <c r="I73" s="49">
        <v>2629</v>
      </c>
      <c r="J73" s="49">
        <v>2629</v>
      </c>
      <c r="K73" s="50">
        <v>40.869999999999997</v>
      </c>
      <c r="L73" s="183">
        <f t="shared" si="19"/>
        <v>21.567282321899736</v>
      </c>
      <c r="M73" s="184">
        <f t="shared" si="20"/>
        <v>1.5545834918219854</v>
      </c>
    </row>
    <row r="74" spans="1:13" ht="15.75" x14ac:dyDescent="0.25">
      <c r="A74" s="32"/>
      <c r="B74" s="84"/>
      <c r="C74" s="41"/>
      <c r="D74" s="41"/>
      <c r="E74" s="41">
        <v>3237</v>
      </c>
      <c r="F74" s="35" t="s">
        <v>107</v>
      </c>
      <c r="G74" s="49">
        <v>2873.49</v>
      </c>
      <c r="H74" s="49">
        <v>68204</v>
      </c>
      <c r="I74" s="49">
        <v>77961</v>
      </c>
      <c r="J74" s="49">
        <v>77961</v>
      </c>
      <c r="K74" s="50">
        <v>8414.16</v>
      </c>
      <c r="L74" s="183">
        <f t="shared" si="19"/>
        <v>292.82022905943643</v>
      </c>
      <c r="M74" s="184">
        <f t="shared" si="20"/>
        <v>10.792781005887559</v>
      </c>
    </row>
    <row r="75" spans="1:13" ht="15.75" x14ac:dyDescent="0.25">
      <c r="A75" s="32"/>
      <c r="B75" s="84"/>
      <c r="C75" s="41"/>
      <c r="D75" s="41"/>
      <c r="E75" s="41">
        <v>3238</v>
      </c>
      <c r="F75" s="35" t="s">
        <v>108</v>
      </c>
      <c r="G75" s="49">
        <v>3983.21</v>
      </c>
      <c r="H75" s="49">
        <v>9291</v>
      </c>
      <c r="I75" s="49">
        <v>13627</v>
      </c>
      <c r="J75" s="49">
        <v>13627</v>
      </c>
      <c r="K75" s="50">
        <v>5000</v>
      </c>
      <c r="L75" s="183">
        <f t="shared" si="19"/>
        <v>125.52689915922082</v>
      </c>
      <c r="M75" s="184">
        <f t="shared" si="20"/>
        <v>36.691861745064948</v>
      </c>
    </row>
    <row r="76" spans="1:13" ht="15.75" x14ac:dyDescent="0.25">
      <c r="A76" s="32"/>
      <c r="B76" s="84"/>
      <c r="C76" s="41"/>
      <c r="D76" s="41"/>
      <c r="E76" s="41">
        <v>3239</v>
      </c>
      <c r="F76" s="35" t="s">
        <v>109</v>
      </c>
      <c r="G76" s="49">
        <v>5780.02</v>
      </c>
      <c r="H76" s="49">
        <v>26544</v>
      </c>
      <c r="I76" s="49">
        <v>31535</v>
      </c>
      <c r="J76" s="49">
        <v>31535</v>
      </c>
      <c r="K76" s="50">
        <v>6915.87</v>
      </c>
      <c r="L76" s="183">
        <f t="shared" si="19"/>
        <v>119.65131608541147</v>
      </c>
      <c r="M76" s="184">
        <f t="shared" si="20"/>
        <v>21.930775328999523</v>
      </c>
    </row>
    <row r="77" spans="1:13" ht="15.75" x14ac:dyDescent="0.25">
      <c r="A77" s="32"/>
      <c r="B77" s="87"/>
      <c r="C77" s="77"/>
      <c r="D77" s="71">
        <v>329</v>
      </c>
      <c r="E77" s="71"/>
      <c r="F77" s="98" t="s">
        <v>110</v>
      </c>
      <c r="G77" s="100">
        <f>SUM(G78:G83)</f>
        <v>4030.2300000000005</v>
      </c>
      <c r="H77" s="100">
        <f t="shared" ref="H77:K77" si="29">SUM(H78:H83)</f>
        <v>19444</v>
      </c>
      <c r="I77" s="100">
        <f t="shared" si="29"/>
        <v>22322</v>
      </c>
      <c r="J77" s="100">
        <f t="shared" si="29"/>
        <v>22322</v>
      </c>
      <c r="K77" s="100">
        <f t="shared" si="29"/>
        <v>2662.71</v>
      </c>
      <c r="L77" s="132">
        <f t="shared" si="19"/>
        <v>66.068437781466557</v>
      </c>
      <c r="M77" s="133">
        <f t="shared" si="20"/>
        <v>11.92863542693307</v>
      </c>
    </row>
    <row r="78" spans="1:13" ht="31.5" x14ac:dyDescent="0.25">
      <c r="A78" s="32"/>
      <c r="B78" s="84"/>
      <c r="C78" s="41"/>
      <c r="D78" s="41"/>
      <c r="E78" s="41">
        <v>3291</v>
      </c>
      <c r="F78" s="36" t="s">
        <v>111</v>
      </c>
      <c r="G78" s="49">
        <v>663.62</v>
      </c>
      <c r="H78" s="49">
        <v>4645</v>
      </c>
      <c r="I78" s="49">
        <v>4645</v>
      </c>
      <c r="J78" s="49">
        <v>4645</v>
      </c>
      <c r="K78" s="50">
        <v>835.59</v>
      </c>
      <c r="L78" s="183">
        <f t="shared" si="19"/>
        <v>125.91392664476659</v>
      </c>
      <c r="M78" s="184">
        <f t="shared" si="20"/>
        <v>17.989020452099034</v>
      </c>
    </row>
    <row r="79" spans="1:13" ht="15.75" x14ac:dyDescent="0.25">
      <c r="A79" s="32"/>
      <c r="B79" s="84"/>
      <c r="C79" s="41"/>
      <c r="D79" s="41"/>
      <c r="E79" s="41">
        <v>3292</v>
      </c>
      <c r="F79" s="35" t="s">
        <v>112</v>
      </c>
      <c r="G79" s="49">
        <v>1327.23</v>
      </c>
      <c r="H79" s="49">
        <v>5973</v>
      </c>
      <c r="I79" s="49">
        <v>5973</v>
      </c>
      <c r="J79" s="49">
        <v>5973</v>
      </c>
      <c r="K79" s="50">
        <v>0</v>
      </c>
      <c r="L79" s="183"/>
      <c r="M79" s="184"/>
    </row>
    <row r="80" spans="1:13" ht="15.75" x14ac:dyDescent="0.25">
      <c r="A80" s="32"/>
      <c r="B80" s="84"/>
      <c r="C80" s="41"/>
      <c r="D80" s="41"/>
      <c r="E80" s="41">
        <v>3293</v>
      </c>
      <c r="F80" s="35" t="s">
        <v>129</v>
      </c>
      <c r="G80" s="49">
        <v>1646.53</v>
      </c>
      <c r="H80" s="49">
        <v>3982</v>
      </c>
      <c r="I80" s="49">
        <v>5800</v>
      </c>
      <c r="J80" s="49">
        <v>5800</v>
      </c>
      <c r="K80" s="50">
        <v>1358.23</v>
      </c>
      <c r="L80" s="183">
        <f t="shared" si="19"/>
        <v>82.490449612214775</v>
      </c>
      <c r="M80" s="184">
        <f t="shared" si="20"/>
        <v>23.417758620689654</v>
      </c>
    </row>
    <row r="81" spans="1:13" ht="15.75" x14ac:dyDescent="0.25">
      <c r="A81" s="32"/>
      <c r="B81" s="84"/>
      <c r="C81" s="41"/>
      <c r="D81" s="41"/>
      <c r="E81" s="41">
        <v>3294</v>
      </c>
      <c r="F81" s="35" t="s">
        <v>113</v>
      </c>
      <c r="G81" s="49">
        <v>177.19</v>
      </c>
      <c r="H81" s="49">
        <v>597</v>
      </c>
      <c r="I81" s="49">
        <v>597</v>
      </c>
      <c r="J81" s="49">
        <v>597</v>
      </c>
      <c r="K81" s="50">
        <v>214.01</v>
      </c>
      <c r="L81" s="183">
        <f t="shared" si="19"/>
        <v>120.77995372199332</v>
      </c>
      <c r="M81" s="184">
        <f t="shared" si="20"/>
        <v>35.847571189279734</v>
      </c>
    </row>
    <row r="82" spans="1:13" ht="15.75" x14ac:dyDescent="0.25">
      <c r="A82" s="32"/>
      <c r="B82" s="84"/>
      <c r="C82" s="41"/>
      <c r="D82" s="41"/>
      <c r="E82" s="41">
        <v>3295</v>
      </c>
      <c r="F82" s="35" t="s">
        <v>114</v>
      </c>
      <c r="G82" s="49">
        <v>212.36</v>
      </c>
      <c r="H82" s="49">
        <v>531</v>
      </c>
      <c r="I82" s="49">
        <v>531</v>
      </c>
      <c r="J82" s="49">
        <v>531</v>
      </c>
      <c r="K82" s="50">
        <v>254.88</v>
      </c>
      <c r="L82" s="183">
        <f t="shared" si="19"/>
        <v>120.02260312676587</v>
      </c>
      <c r="M82" s="184">
        <f t="shared" si="20"/>
        <v>48</v>
      </c>
    </row>
    <row r="83" spans="1:13" ht="15.75" x14ac:dyDescent="0.25">
      <c r="A83" s="32"/>
      <c r="B83" s="84"/>
      <c r="C83" s="41"/>
      <c r="D83" s="41"/>
      <c r="E83" s="41">
        <v>3299</v>
      </c>
      <c r="F83" s="35" t="s">
        <v>110</v>
      </c>
      <c r="G83" s="49">
        <v>3.3</v>
      </c>
      <c r="H83" s="49">
        <v>3716</v>
      </c>
      <c r="I83" s="49">
        <v>4776</v>
      </c>
      <c r="J83" s="49">
        <v>4776</v>
      </c>
      <c r="K83" s="50">
        <v>0</v>
      </c>
      <c r="L83" s="183"/>
      <c r="M83" s="184"/>
    </row>
    <row r="84" spans="1:13" ht="15.75" x14ac:dyDescent="0.25">
      <c r="A84" s="32"/>
      <c r="B84" s="86"/>
      <c r="C84" s="74">
        <v>34</v>
      </c>
      <c r="D84" s="74"/>
      <c r="E84" s="74"/>
      <c r="F84" s="96" t="s">
        <v>115</v>
      </c>
      <c r="G84" s="101">
        <f>SUM(G85)</f>
        <v>400.24</v>
      </c>
      <c r="H84" s="101">
        <f t="shared" ref="H84:K84" si="30">SUM(H85)</f>
        <v>2124</v>
      </c>
      <c r="I84" s="101">
        <f t="shared" si="30"/>
        <v>2124</v>
      </c>
      <c r="J84" s="101">
        <f t="shared" si="30"/>
        <v>2124</v>
      </c>
      <c r="K84" s="101">
        <f t="shared" si="30"/>
        <v>500</v>
      </c>
      <c r="L84" s="130">
        <f t="shared" si="19"/>
        <v>124.9250449730162</v>
      </c>
      <c r="M84" s="131">
        <f t="shared" si="20"/>
        <v>23.540489642184557</v>
      </c>
    </row>
    <row r="85" spans="1:13" ht="15.75" x14ac:dyDescent="0.25">
      <c r="A85" s="32"/>
      <c r="B85" s="87"/>
      <c r="C85" s="77"/>
      <c r="D85" s="71">
        <v>343</v>
      </c>
      <c r="E85" s="71"/>
      <c r="F85" s="98" t="s">
        <v>116</v>
      </c>
      <c r="G85" s="100">
        <f>SUM(G86)</f>
        <v>400.24</v>
      </c>
      <c r="H85" s="100">
        <f t="shared" ref="H85:K85" si="31">SUM(H86)</f>
        <v>2124</v>
      </c>
      <c r="I85" s="100">
        <f t="shared" si="31"/>
        <v>2124</v>
      </c>
      <c r="J85" s="100">
        <f t="shared" si="31"/>
        <v>2124</v>
      </c>
      <c r="K85" s="100">
        <f t="shared" si="31"/>
        <v>500</v>
      </c>
      <c r="L85" s="132">
        <f t="shared" si="19"/>
        <v>124.9250449730162</v>
      </c>
      <c r="M85" s="133">
        <f t="shared" si="20"/>
        <v>23.540489642184557</v>
      </c>
    </row>
    <row r="86" spans="1:13" ht="15.75" x14ac:dyDescent="0.25">
      <c r="A86" s="32"/>
      <c r="B86" s="84"/>
      <c r="C86" s="41"/>
      <c r="D86" s="41"/>
      <c r="E86" s="41">
        <v>3431</v>
      </c>
      <c r="F86" s="35" t="s">
        <v>117</v>
      </c>
      <c r="G86" s="49">
        <v>400.24</v>
      </c>
      <c r="H86" s="49">
        <v>2124</v>
      </c>
      <c r="I86" s="49">
        <v>2124</v>
      </c>
      <c r="J86" s="49">
        <v>2124</v>
      </c>
      <c r="K86" s="50">
        <v>500</v>
      </c>
      <c r="L86" s="183">
        <f t="shared" si="19"/>
        <v>124.9250449730162</v>
      </c>
      <c r="M86" s="184">
        <f t="shared" si="20"/>
        <v>23.540489642184557</v>
      </c>
    </row>
    <row r="87" spans="1:13" ht="31.5" x14ac:dyDescent="0.25">
      <c r="A87" s="32"/>
      <c r="B87" s="86"/>
      <c r="C87" s="74">
        <v>36</v>
      </c>
      <c r="D87" s="74"/>
      <c r="E87" s="74"/>
      <c r="F87" s="75" t="s">
        <v>130</v>
      </c>
      <c r="G87" s="101">
        <f>SUM(G88)</f>
        <v>11.79</v>
      </c>
      <c r="H87" s="101">
        <f t="shared" ref="H87:K87" si="32">SUM(H88)</f>
        <v>1062</v>
      </c>
      <c r="I87" s="101">
        <f t="shared" si="32"/>
        <v>1062</v>
      </c>
      <c r="J87" s="101">
        <f t="shared" si="32"/>
        <v>1062</v>
      </c>
      <c r="K87" s="101">
        <f t="shared" si="32"/>
        <v>30.88</v>
      </c>
      <c r="L87" s="130">
        <f t="shared" si="19"/>
        <v>261.91687871077187</v>
      </c>
      <c r="M87" s="131">
        <f t="shared" si="20"/>
        <v>2.9077212806026367</v>
      </c>
    </row>
    <row r="88" spans="1:13" ht="31.5" x14ac:dyDescent="0.25">
      <c r="A88" s="32"/>
      <c r="B88" s="87"/>
      <c r="C88" s="77"/>
      <c r="D88" s="71">
        <v>369</v>
      </c>
      <c r="E88" s="71"/>
      <c r="F88" s="72" t="s">
        <v>66</v>
      </c>
      <c r="G88" s="100">
        <f>SUM(G89)</f>
        <v>11.79</v>
      </c>
      <c r="H88" s="100">
        <f t="shared" ref="H88:K88" si="33">SUM(H89)</f>
        <v>1062</v>
      </c>
      <c r="I88" s="100">
        <f t="shared" si="33"/>
        <v>1062</v>
      </c>
      <c r="J88" s="100">
        <f t="shared" si="33"/>
        <v>1062</v>
      </c>
      <c r="K88" s="100">
        <f t="shared" si="33"/>
        <v>30.88</v>
      </c>
      <c r="L88" s="132">
        <f t="shared" si="19"/>
        <v>261.91687871077187</v>
      </c>
      <c r="M88" s="133">
        <f t="shared" si="20"/>
        <v>2.9077212806026367</v>
      </c>
    </row>
    <row r="89" spans="1:13" ht="31.5" x14ac:dyDescent="0.25">
      <c r="A89" s="32"/>
      <c r="B89" s="84"/>
      <c r="C89" s="41"/>
      <c r="D89" s="41"/>
      <c r="E89" s="41">
        <v>3691</v>
      </c>
      <c r="F89" s="36" t="s">
        <v>67</v>
      </c>
      <c r="G89" s="49">
        <v>11.79</v>
      </c>
      <c r="H89" s="49">
        <v>1062</v>
      </c>
      <c r="I89" s="49">
        <v>1062</v>
      </c>
      <c r="J89" s="49">
        <v>1062</v>
      </c>
      <c r="K89" s="50">
        <v>30.88</v>
      </c>
      <c r="L89" s="183">
        <f t="shared" si="19"/>
        <v>261.91687871077187</v>
      </c>
      <c r="M89" s="184">
        <f t="shared" si="20"/>
        <v>2.9077212806026367</v>
      </c>
    </row>
    <row r="90" spans="1:13" ht="15.75" x14ac:dyDescent="0.25">
      <c r="A90" s="32"/>
      <c r="B90" s="104">
        <v>4</v>
      </c>
      <c r="C90" s="94"/>
      <c r="D90" s="94"/>
      <c r="E90" s="94"/>
      <c r="F90" s="95" t="s">
        <v>6</v>
      </c>
      <c r="G90" s="102">
        <f>SUM(G91,G94)</f>
        <v>345.88</v>
      </c>
      <c r="H90" s="102">
        <f t="shared" ref="H90:K90" si="34">SUM(H91,H94)</f>
        <v>78884</v>
      </c>
      <c r="I90" s="102">
        <f t="shared" si="34"/>
        <v>120742</v>
      </c>
      <c r="J90" s="102">
        <f t="shared" si="34"/>
        <v>120742</v>
      </c>
      <c r="K90" s="102">
        <f t="shared" si="34"/>
        <v>3952.7300000000005</v>
      </c>
      <c r="L90" s="128">
        <f t="shared" si="19"/>
        <v>1142.8038626113103</v>
      </c>
      <c r="M90" s="129">
        <f t="shared" si="20"/>
        <v>3.2736992927067639</v>
      </c>
    </row>
    <row r="91" spans="1:13" ht="31.5" x14ac:dyDescent="0.25">
      <c r="A91" s="32"/>
      <c r="B91" s="82"/>
      <c r="C91" s="68">
        <v>41</v>
      </c>
      <c r="D91" s="68"/>
      <c r="E91" s="68"/>
      <c r="F91" s="97" t="s">
        <v>7</v>
      </c>
      <c r="G91" s="101">
        <f>SUM(G92)</f>
        <v>0</v>
      </c>
      <c r="H91" s="101">
        <f t="shared" ref="H91:K91" si="35">SUM(H92)</f>
        <v>1991</v>
      </c>
      <c r="I91" s="101">
        <f t="shared" si="35"/>
        <v>1991</v>
      </c>
      <c r="J91" s="101">
        <f t="shared" si="35"/>
        <v>1991</v>
      </c>
      <c r="K91" s="101">
        <f t="shared" si="35"/>
        <v>0</v>
      </c>
      <c r="L91" s="130"/>
      <c r="M91" s="131"/>
    </row>
    <row r="92" spans="1:13" ht="15.75" x14ac:dyDescent="0.25">
      <c r="A92" s="32"/>
      <c r="B92" s="105"/>
      <c r="C92" s="99"/>
      <c r="D92" s="71">
        <v>412</v>
      </c>
      <c r="E92" s="71"/>
      <c r="F92" s="98" t="s">
        <v>122</v>
      </c>
      <c r="G92" s="100">
        <f>SUM(G93)</f>
        <v>0</v>
      </c>
      <c r="H92" s="100">
        <f t="shared" ref="H92:K92" si="36">SUM(H93)</f>
        <v>1991</v>
      </c>
      <c r="I92" s="100">
        <f t="shared" si="36"/>
        <v>1991</v>
      </c>
      <c r="J92" s="100">
        <f t="shared" si="36"/>
        <v>1991</v>
      </c>
      <c r="K92" s="100">
        <f t="shared" si="36"/>
        <v>0</v>
      </c>
      <c r="L92" s="132"/>
      <c r="M92" s="133"/>
    </row>
    <row r="93" spans="1:13" ht="15.75" x14ac:dyDescent="0.25">
      <c r="A93" s="32"/>
      <c r="B93" s="106"/>
      <c r="C93" s="47"/>
      <c r="D93" s="45"/>
      <c r="E93" s="45">
        <v>4124</v>
      </c>
      <c r="F93" s="46" t="s">
        <v>123</v>
      </c>
      <c r="G93" s="49"/>
      <c r="H93" s="49">
        <v>1991</v>
      </c>
      <c r="I93" s="49">
        <v>1991</v>
      </c>
      <c r="J93" s="49">
        <v>1991</v>
      </c>
      <c r="K93" s="50">
        <v>0</v>
      </c>
      <c r="L93" s="183"/>
      <c r="M93" s="184"/>
    </row>
    <row r="94" spans="1:13" ht="31.5" x14ac:dyDescent="0.25">
      <c r="A94" s="32"/>
      <c r="B94" s="86"/>
      <c r="C94" s="74">
        <v>42</v>
      </c>
      <c r="D94" s="74"/>
      <c r="E94" s="74"/>
      <c r="F94" s="75" t="s">
        <v>118</v>
      </c>
      <c r="G94" s="101">
        <f>SUM(G95,G98)</f>
        <v>345.88</v>
      </c>
      <c r="H94" s="101">
        <f t="shared" ref="H94:K94" si="37">SUM(H95,H98)</f>
        <v>76893</v>
      </c>
      <c r="I94" s="101">
        <f t="shared" si="37"/>
        <v>118751</v>
      </c>
      <c r="J94" s="101">
        <f t="shared" si="37"/>
        <v>118751</v>
      </c>
      <c r="K94" s="101">
        <f t="shared" si="37"/>
        <v>3952.7300000000005</v>
      </c>
      <c r="L94" s="130">
        <f t="shared" si="19"/>
        <v>1142.8038626113103</v>
      </c>
      <c r="M94" s="131">
        <f t="shared" si="20"/>
        <v>3.3285867066382604</v>
      </c>
    </row>
    <row r="95" spans="1:13" ht="15.75" x14ac:dyDescent="0.25">
      <c r="A95" s="32"/>
      <c r="B95" s="87"/>
      <c r="C95" s="71"/>
      <c r="D95" s="71">
        <v>421</v>
      </c>
      <c r="E95" s="71"/>
      <c r="F95" s="72" t="s">
        <v>124</v>
      </c>
      <c r="G95" s="100">
        <f>SUM(G96:G97)</f>
        <v>0</v>
      </c>
      <c r="H95" s="100">
        <f t="shared" ref="H95:K95" si="38">SUM(H96:H97)</f>
        <v>24523</v>
      </c>
      <c r="I95" s="100">
        <f t="shared" si="38"/>
        <v>25041</v>
      </c>
      <c r="J95" s="100">
        <f t="shared" si="38"/>
        <v>25041</v>
      </c>
      <c r="K95" s="100">
        <f t="shared" si="38"/>
        <v>0</v>
      </c>
      <c r="L95" s="132"/>
      <c r="M95" s="133">
        <f t="shared" si="20"/>
        <v>0</v>
      </c>
    </row>
    <row r="96" spans="1:13" ht="15.75" x14ac:dyDescent="0.25">
      <c r="A96" s="32"/>
      <c r="B96" s="84"/>
      <c r="C96" s="42"/>
      <c r="D96" s="42"/>
      <c r="E96" s="41">
        <v>4212</v>
      </c>
      <c r="F96" s="36" t="s">
        <v>125</v>
      </c>
      <c r="G96" s="49"/>
      <c r="H96" s="49">
        <v>21869</v>
      </c>
      <c r="I96" s="49">
        <v>22387</v>
      </c>
      <c r="J96" s="49">
        <v>22387</v>
      </c>
      <c r="K96" s="50">
        <v>0</v>
      </c>
      <c r="L96" s="183"/>
      <c r="M96" s="184"/>
    </row>
    <row r="97" spans="1:13" ht="15.75" x14ac:dyDescent="0.25">
      <c r="A97" s="32"/>
      <c r="B97" s="84"/>
      <c r="C97" s="42"/>
      <c r="D97" s="42"/>
      <c r="E97" s="41">
        <v>4214</v>
      </c>
      <c r="F97" s="36" t="s">
        <v>126</v>
      </c>
      <c r="G97" s="49"/>
      <c r="H97" s="49">
        <v>2654</v>
      </c>
      <c r="I97" s="49">
        <v>2654</v>
      </c>
      <c r="J97" s="49">
        <v>2654</v>
      </c>
      <c r="K97" s="50">
        <v>0</v>
      </c>
      <c r="L97" s="183"/>
      <c r="M97" s="184"/>
    </row>
    <row r="98" spans="1:13" ht="15.75" x14ac:dyDescent="0.25">
      <c r="A98" s="32"/>
      <c r="B98" s="87"/>
      <c r="C98" s="77"/>
      <c r="D98" s="71">
        <v>422</v>
      </c>
      <c r="E98" s="71"/>
      <c r="F98" s="98" t="s">
        <v>119</v>
      </c>
      <c r="G98" s="100">
        <f>SUM(G99:G103)</f>
        <v>345.88</v>
      </c>
      <c r="H98" s="100">
        <f t="shared" ref="H98:K98" si="39">SUM(H99:H103)</f>
        <v>52370</v>
      </c>
      <c r="I98" s="100">
        <f t="shared" si="39"/>
        <v>93710</v>
      </c>
      <c r="J98" s="100">
        <f t="shared" si="39"/>
        <v>93710</v>
      </c>
      <c r="K98" s="100">
        <f t="shared" si="39"/>
        <v>3952.7300000000005</v>
      </c>
      <c r="L98" s="132">
        <f t="shared" si="19"/>
        <v>1142.8038626113103</v>
      </c>
      <c r="M98" s="133">
        <f t="shared" si="20"/>
        <v>4.218045032547221</v>
      </c>
    </row>
    <row r="99" spans="1:13" ht="15.75" x14ac:dyDescent="0.25">
      <c r="A99" s="32"/>
      <c r="B99" s="84"/>
      <c r="C99" s="41"/>
      <c r="D99" s="41"/>
      <c r="E99" s="41">
        <v>4221</v>
      </c>
      <c r="F99" s="35" t="s">
        <v>120</v>
      </c>
      <c r="G99" s="49"/>
      <c r="H99" s="49">
        <v>12016</v>
      </c>
      <c r="I99" s="49">
        <v>14698</v>
      </c>
      <c r="J99" s="49">
        <v>14698</v>
      </c>
      <c r="K99" s="50">
        <v>1321.15</v>
      </c>
      <c r="L99" s="183"/>
      <c r="M99" s="184">
        <f t="shared" si="20"/>
        <v>8.9886379099197189</v>
      </c>
    </row>
    <row r="100" spans="1:13" ht="15.75" x14ac:dyDescent="0.25">
      <c r="A100" s="32"/>
      <c r="B100" s="84"/>
      <c r="C100" s="41"/>
      <c r="D100" s="41"/>
      <c r="E100" s="41">
        <v>4222</v>
      </c>
      <c r="F100" s="35" t="s">
        <v>121</v>
      </c>
      <c r="G100" s="49"/>
      <c r="H100" s="49">
        <v>2390</v>
      </c>
      <c r="I100" s="49">
        <v>5726</v>
      </c>
      <c r="J100" s="49">
        <v>5726</v>
      </c>
      <c r="K100" s="50">
        <v>2084.38</v>
      </c>
      <c r="L100" s="183"/>
      <c r="M100" s="184">
        <f t="shared" si="20"/>
        <v>36.402025847013626</v>
      </c>
    </row>
    <row r="101" spans="1:13" ht="15.75" x14ac:dyDescent="0.25">
      <c r="A101" s="32"/>
      <c r="B101" s="84"/>
      <c r="C101" s="41"/>
      <c r="D101" s="41"/>
      <c r="E101" s="41">
        <v>4223</v>
      </c>
      <c r="F101" s="35" t="s">
        <v>200</v>
      </c>
      <c r="G101" s="49"/>
      <c r="H101" s="49"/>
      <c r="I101" s="49">
        <v>3000</v>
      </c>
      <c r="J101" s="49">
        <v>3000</v>
      </c>
      <c r="K101" s="50">
        <v>0</v>
      </c>
      <c r="L101" s="183"/>
      <c r="M101" s="184"/>
    </row>
    <row r="102" spans="1:13" ht="15.75" x14ac:dyDescent="0.25">
      <c r="A102" s="32"/>
      <c r="B102" s="84"/>
      <c r="C102" s="41"/>
      <c r="D102" s="41"/>
      <c r="E102" s="41">
        <v>4225</v>
      </c>
      <c r="F102" s="35" t="s">
        <v>198</v>
      </c>
      <c r="G102" s="49">
        <v>172.94</v>
      </c>
      <c r="H102" s="49"/>
      <c r="I102" s="49"/>
      <c r="J102" s="49"/>
      <c r="K102" s="50"/>
      <c r="L102" s="183"/>
      <c r="M102" s="184"/>
    </row>
    <row r="103" spans="1:13" ht="16.5" thickBot="1" x14ac:dyDescent="0.3">
      <c r="A103" s="32"/>
      <c r="B103" s="107"/>
      <c r="C103" s="108"/>
      <c r="D103" s="108"/>
      <c r="E103" s="109">
        <v>4227</v>
      </c>
      <c r="F103" s="110" t="s">
        <v>127</v>
      </c>
      <c r="G103" s="111">
        <v>172.94</v>
      </c>
      <c r="H103" s="111">
        <v>37964</v>
      </c>
      <c r="I103" s="111">
        <v>70286</v>
      </c>
      <c r="J103" s="111">
        <v>70286</v>
      </c>
      <c r="K103" s="112">
        <v>547.20000000000005</v>
      </c>
      <c r="L103" s="185">
        <f t="shared" si="19"/>
        <v>316.4103157164335</v>
      </c>
      <c r="M103" s="186">
        <f t="shared" si="20"/>
        <v>0.77853342059585129</v>
      </c>
    </row>
    <row r="104" spans="1:13" ht="15.75" x14ac:dyDescent="0.25">
      <c r="A104" s="32"/>
      <c r="B104" s="43"/>
      <c r="C104" s="43"/>
      <c r="D104" s="43"/>
      <c r="E104" s="43"/>
      <c r="F104" s="38"/>
      <c r="G104" s="32"/>
      <c r="H104" s="32"/>
      <c r="I104" s="32"/>
      <c r="J104" s="32"/>
      <c r="K104" s="32"/>
      <c r="L104" s="32"/>
      <c r="M104" s="32"/>
    </row>
    <row r="105" spans="1:13" ht="15.75" x14ac:dyDescent="0.25">
      <c r="A105" s="32"/>
      <c r="B105" s="43"/>
      <c r="C105" s="43"/>
      <c r="D105" s="43"/>
      <c r="E105" s="43"/>
      <c r="F105" s="38"/>
      <c r="G105" s="32"/>
      <c r="H105" s="32"/>
      <c r="I105" s="32"/>
      <c r="J105" s="32"/>
      <c r="K105" s="32"/>
      <c r="L105" s="32"/>
      <c r="M105" s="32"/>
    </row>
    <row r="106" spans="1:13" ht="15" customHeight="1" x14ac:dyDescent="0.25">
      <c r="A106" s="32"/>
      <c r="B106" s="44"/>
      <c r="C106" s="44"/>
      <c r="D106" s="44"/>
      <c r="E106" s="44"/>
      <c r="F106" s="40"/>
      <c r="G106" s="34"/>
      <c r="H106" s="34"/>
      <c r="I106" s="34"/>
      <c r="J106" s="34"/>
      <c r="K106" s="34"/>
      <c r="L106" s="34"/>
      <c r="M106" s="34"/>
    </row>
    <row r="107" spans="1:13" ht="15.75" x14ac:dyDescent="0.25">
      <c r="A107" s="32"/>
      <c r="B107" s="44"/>
      <c r="C107" s="44"/>
      <c r="D107" s="44"/>
      <c r="E107" s="44"/>
      <c r="F107" s="40"/>
      <c r="G107" s="34"/>
      <c r="H107" s="34"/>
      <c r="I107" s="34"/>
      <c r="J107" s="34"/>
      <c r="K107" s="34"/>
      <c r="L107" s="34"/>
      <c r="M107" s="34"/>
    </row>
    <row r="108" spans="1:13" ht="4.5" customHeight="1" x14ac:dyDescent="0.25">
      <c r="A108" s="32"/>
      <c r="B108" s="44"/>
      <c r="C108" s="44"/>
      <c r="D108" s="44"/>
      <c r="E108" s="44"/>
      <c r="F108" s="40"/>
      <c r="G108" s="34"/>
      <c r="H108" s="34"/>
      <c r="I108" s="34"/>
      <c r="J108" s="34"/>
      <c r="K108" s="34"/>
      <c r="L108" s="34"/>
      <c r="M108" s="34"/>
    </row>
    <row r="109" spans="1:13" ht="15.75" x14ac:dyDescent="0.25">
      <c r="A109" s="32"/>
      <c r="B109" s="43"/>
      <c r="C109" s="43"/>
      <c r="D109" s="43"/>
      <c r="E109" s="43"/>
      <c r="F109" s="38"/>
      <c r="G109" s="32"/>
      <c r="H109" s="32"/>
      <c r="I109" s="32"/>
      <c r="J109" s="32"/>
      <c r="K109" s="32"/>
      <c r="L109" s="32"/>
      <c r="M109" s="32"/>
    </row>
    <row r="110" spans="1:13" ht="15.75" x14ac:dyDescent="0.25">
      <c r="A110" s="32"/>
      <c r="B110" s="43"/>
      <c r="C110" s="43"/>
      <c r="D110" s="43"/>
      <c r="E110" s="43"/>
      <c r="F110" s="38"/>
      <c r="G110" s="32"/>
      <c r="H110" s="32"/>
      <c r="I110" s="32"/>
      <c r="J110" s="32"/>
      <c r="K110" s="32"/>
      <c r="L110" s="32"/>
      <c r="M110" s="32"/>
    </row>
    <row r="111" spans="1:13" ht="15.75" x14ac:dyDescent="0.25">
      <c r="A111" s="32"/>
      <c r="B111" s="43"/>
      <c r="C111" s="43"/>
      <c r="D111" s="43"/>
      <c r="E111" s="43"/>
      <c r="F111" s="38"/>
      <c r="G111" s="32"/>
      <c r="H111" s="32"/>
      <c r="I111" s="32"/>
      <c r="J111" s="32"/>
      <c r="K111" s="32"/>
      <c r="L111" s="32"/>
      <c r="M111" s="32"/>
    </row>
    <row r="112" spans="1:13" ht="15.75" x14ac:dyDescent="0.25">
      <c r="A112" s="32"/>
      <c r="B112" s="43"/>
      <c r="C112" s="43"/>
      <c r="D112" s="43"/>
      <c r="E112" s="43"/>
      <c r="F112" s="38"/>
      <c r="G112" s="32"/>
      <c r="H112" s="32"/>
      <c r="I112" s="32"/>
      <c r="J112" s="32"/>
      <c r="K112" s="32"/>
      <c r="L112" s="32"/>
      <c r="M112" s="32"/>
    </row>
    <row r="113" spans="1:13" ht="15.75" x14ac:dyDescent="0.25">
      <c r="A113" s="32"/>
      <c r="B113" s="38"/>
      <c r="C113" s="38"/>
      <c r="D113" s="38"/>
      <c r="E113" s="38"/>
      <c r="F113" s="38"/>
      <c r="G113" s="32"/>
      <c r="H113" s="32"/>
      <c r="I113" s="32"/>
      <c r="J113" s="32"/>
      <c r="K113" s="32"/>
      <c r="L113" s="32"/>
      <c r="M113" s="32"/>
    </row>
    <row r="114" spans="1:13" ht="15.75" x14ac:dyDescent="0.25">
      <c r="A114" s="32"/>
      <c r="B114" s="38"/>
      <c r="C114" s="38"/>
      <c r="D114" s="38"/>
      <c r="E114" s="38"/>
      <c r="F114" s="38"/>
      <c r="G114" s="32"/>
      <c r="H114" s="32"/>
      <c r="I114" s="32"/>
      <c r="J114" s="32"/>
      <c r="K114" s="32"/>
      <c r="L114" s="32"/>
      <c r="M114" s="32"/>
    </row>
    <row r="115" spans="1:13" ht="15.75" x14ac:dyDescent="0.25">
      <c r="A115" s="32"/>
      <c r="B115" s="38"/>
      <c r="C115" s="38"/>
      <c r="D115" s="38"/>
      <c r="E115" s="38"/>
      <c r="F115" s="38"/>
      <c r="G115" s="32"/>
      <c r="H115" s="32"/>
      <c r="I115" s="32"/>
      <c r="J115" s="32"/>
      <c r="K115" s="32"/>
      <c r="L115" s="32"/>
      <c r="M115" s="32"/>
    </row>
    <row r="116" spans="1:13" ht="15.75" x14ac:dyDescent="0.25">
      <c r="A116" s="32"/>
      <c r="B116" s="38"/>
      <c r="C116" s="38"/>
      <c r="D116" s="38"/>
      <c r="E116" s="38"/>
      <c r="F116" s="38"/>
      <c r="G116" s="32"/>
      <c r="H116" s="32"/>
      <c r="I116" s="32"/>
      <c r="J116" s="32"/>
      <c r="K116" s="32"/>
      <c r="L116" s="32"/>
      <c r="M116" s="32"/>
    </row>
    <row r="117" spans="1:13" ht="15.75" x14ac:dyDescent="0.25">
      <c r="A117" s="32"/>
      <c r="B117" s="38"/>
      <c r="C117" s="38"/>
      <c r="D117" s="38"/>
      <c r="E117" s="38"/>
      <c r="F117" s="38"/>
      <c r="G117" s="32"/>
      <c r="H117" s="32"/>
      <c r="I117" s="32"/>
      <c r="J117" s="32"/>
      <c r="K117" s="32"/>
      <c r="L117" s="32"/>
      <c r="M117" s="32"/>
    </row>
    <row r="118" spans="1:13" ht="15.75" x14ac:dyDescent="0.25">
      <c r="A118" s="32"/>
      <c r="B118" s="38"/>
      <c r="C118" s="38"/>
      <c r="D118" s="38"/>
      <c r="E118" s="38"/>
      <c r="F118" s="38"/>
      <c r="G118" s="32"/>
      <c r="H118" s="32"/>
      <c r="I118" s="32"/>
      <c r="J118" s="32"/>
      <c r="K118" s="32"/>
      <c r="L118" s="32"/>
      <c r="M118" s="32"/>
    </row>
    <row r="119" spans="1:13" ht="15.75" x14ac:dyDescent="0.25">
      <c r="A119" s="32"/>
      <c r="B119" s="38"/>
      <c r="C119" s="38"/>
      <c r="D119" s="38"/>
      <c r="E119" s="38"/>
      <c r="F119" s="38"/>
      <c r="G119" s="32"/>
      <c r="H119" s="32"/>
      <c r="I119" s="32"/>
      <c r="J119" s="32"/>
      <c r="K119" s="32"/>
      <c r="L119" s="32"/>
      <c r="M119" s="32"/>
    </row>
    <row r="120" spans="1:13" ht="15.75" x14ac:dyDescent="0.25">
      <c r="A120" s="32"/>
      <c r="B120" s="38"/>
      <c r="C120" s="38"/>
      <c r="D120" s="38"/>
      <c r="E120" s="38"/>
      <c r="F120" s="38"/>
      <c r="G120" s="32"/>
      <c r="H120" s="32"/>
      <c r="I120" s="32"/>
      <c r="J120" s="32"/>
      <c r="K120" s="32"/>
      <c r="L120" s="32"/>
      <c r="M120" s="32"/>
    </row>
    <row r="121" spans="1:13" ht="15.75" x14ac:dyDescent="0.25">
      <c r="A121" s="32"/>
      <c r="B121" s="38"/>
      <c r="C121" s="38"/>
      <c r="D121" s="38"/>
      <c r="E121" s="38"/>
      <c r="F121" s="38"/>
      <c r="G121" s="32"/>
      <c r="H121" s="32"/>
      <c r="I121" s="32"/>
      <c r="J121" s="32"/>
      <c r="K121" s="32"/>
      <c r="L121" s="32"/>
      <c r="M121" s="32"/>
    </row>
    <row r="122" spans="1:13" ht="15.75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3" ht="15.75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</row>
    <row r="124" spans="1:13" ht="15.75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1:13" ht="15.75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1:13" ht="15.75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ht="15.75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3" ht="15.75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1:13" ht="15.75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1:13" ht="15.75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13" ht="15.75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1:13" ht="15.75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3" ht="15.75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3" ht="15.75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3" ht="15.75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 ht="15.75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 ht="15.75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ht="15.75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 ht="15.75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3" ht="15.75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3" ht="15.75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3" ht="15.75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3" ht="15.75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3" ht="15.75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3" ht="15.75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1:13" ht="15.75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1:13" ht="15.75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1:13" ht="15.75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1:13" ht="15.75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1:13" ht="15.75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1:13" ht="15.75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1:13" ht="15.75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1:13" ht="15.75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1:13" ht="15.75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1:13" ht="15.75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1:13" ht="15.75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3" ht="15.75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1:13" ht="15.75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1:13" ht="15.75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ht="15.75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3" ht="15.75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3" ht="15.75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1:13" ht="15.75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</row>
    <row r="164" spans="1:13" ht="15.75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</row>
    <row r="165" spans="1:13" ht="15.75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</row>
    <row r="166" spans="1:13" ht="15.75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5.75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5.75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 ht="15.75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spans="1:13" ht="15.75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1:13" ht="15.75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</row>
    <row r="172" spans="1:13" ht="15.75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</row>
    <row r="173" spans="1:13" ht="15.75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</row>
    <row r="174" spans="1:13" ht="15.75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ht="15.75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1:13" ht="15.75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3" ht="15.75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ht="15.75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ht="15.75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ht="15.75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</row>
    <row r="181" spans="1:13" ht="15.75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</row>
    <row r="182" spans="1:13" ht="15.75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ht="15.75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1:13" ht="15.75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ht="15.75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ht="15.75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</row>
    <row r="187" spans="1:13" ht="15.75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</row>
    <row r="188" spans="1:13" ht="15.75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</row>
    <row r="189" spans="1:13" ht="15.75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</row>
    <row r="190" spans="1:13" ht="15.75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</row>
    <row r="191" spans="1:13" ht="15.75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</row>
    <row r="192" spans="1:13" ht="15.75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</row>
    <row r="193" spans="1:13" ht="15.75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</row>
    <row r="194" spans="1:13" ht="15.75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1:13" ht="15.75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</row>
    <row r="196" spans="1:13" ht="15.75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</row>
    <row r="197" spans="1:13" ht="15.75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</row>
    <row r="198" spans="1:13" ht="15.75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</row>
    <row r="199" spans="1:13" ht="15.75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</row>
    <row r="200" spans="1:13" ht="15.75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</row>
    <row r="201" spans="1:13" ht="15.75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</row>
    <row r="202" spans="1:13" ht="15.75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1:13" ht="15.75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</row>
    <row r="204" spans="1:13" ht="15.75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</row>
    <row r="205" spans="1:13" ht="15.75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1:13" ht="15.75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13" ht="15.75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</row>
    <row r="208" spans="1:13" ht="15.75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</row>
    <row r="209" spans="1:13" ht="15.75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1:13" ht="15.75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1:13" ht="15.75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</row>
    <row r="212" spans="1:13" ht="15.75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1:13" ht="15.75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</row>
    <row r="214" spans="1:13" ht="15.75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</row>
    <row r="215" spans="1:13" ht="15.75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1:13" ht="15.75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</row>
    <row r="217" spans="1:13" ht="15.75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</row>
    <row r="218" spans="1:13" ht="15.75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</row>
    <row r="219" spans="1:13" ht="15.75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</row>
    <row r="220" spans="1:13" ht="15.75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</row>
    <row r="221" spans="1:13" ht="15.75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</row>
    <row r="222" spans="1:13" ht="15.75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</row>
    <row r="223" spans="1:13" ht="15.75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</row>
    <row r="224" spans="1:13" ht="15.75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</row>
    <row r="225" spans="1:13" ht="15.75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</row>
    <row r="226" spans="1:13" ht="15.75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</row>
  </sheetData>
  <mergeCells count="7">
    <mergeCell ref="B3:M3"/>
    <mergeCell ref="B5:M5"/>
    <mergeCell ref="B7:M7"/>
    <mergeCell ref="B45:F45"/>
    <mergeCell ref="B10:F10"/>
    <mergeCell ref="B44:F44"/>
    <mergeCell ref="B9:F9"/>
  </mergeCells>
  <pageMargins left="0.7" right="0.7" top="0.75" bottom="0.75" header="0.3" footer="0.3"/>
  <pageSetup paperSize="9" scale="83" fitToHeight="0" orientation="landscape" r:id="rId1"/>
  <ignoredErrors>
    <ignoredError sqref="C23 D24 E25 D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6"/>
  <sheetViews>
    <sheetView workbookViewId="0">
      <selection activeCell="K18" sqref="K18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8" t="s">
        <v>53</v>
      </c>
      <c r="B1" s="13"/>
      <c r="C1" s="13"/>
      <c r="D1" s="13"/>
      <c r="E1" s="13"/>
      <c r="F1" s="13"/>
      <c r="G1" s="30"/>
      <c r="H1" s="30"/>
      <c r="I1" s="30"/>
    </row>
    <row r="2" spans="1:9" ht="18.75" x14ac:dyDescent="0.25">
      <c r="A2" s="12"/>
      <c r="B2" s="13"/>
      <c r="C2" s="13"/>
      <c r="D2" s="13"/>
      <c r="E2" s="13"/>
      <c r="F2" s="13"/>
      <c r="G2" s="30"/>
      <c r="H2" s="30"/>
      <c r="I2" s="30"/>
    </row>
    <row r="3" spans="1:9" ht="15.75" customHeight="1" x14ac:dyDescent="0.25">
      <c r="A3" s="12"/>
      <c r="B3" s="194" t="s">
        <v>34</v>
      </c>
      <c r="C3" s="194"/>
      <c r="D3" s="194"/>
      <c r="E3" s="194"/>
      <c r="F3" s="194"/>
      <c r="G3" s="194"/>
      <c r="H3" s="194"/>
      <c r="I3" s="194"/>
    </row>
    <row r="4" spans="1:9" ht="19.5" thickBot="1" x14ac:dyDescent="0.3">
      <c r="A4" s="12"/>
      <c r="B4" s="13"/>
      <c r="C4" s="13"/>
      <c r="D4" s="13"/>
      <c r="E4" s="13"/>
      <c r="F4" s="13"/>
      <c r="G4" s="30"/>
      <c r="H4" s="30"/>
      <c r="I4" s="30"/>
    </row>
    <row r="5" spans="1:9" ht="47.25" customHeight="1" x14ac:dyDescent="0.25">
      <c r="A5" s="12"/>
      <c r="B5" s="137" t="s">
        <v>8</v>
      </c>
      <c r="C5" s="78" t="s">
        <v>18</v>
      </c>
      <c r="D5" s="78" t="s">
        <v>55</v>
      </c>
      <c r="E5" s="78" t="s">
        <v>60</v>
      </c>
      <c r="F5" s="78" t="s">
        <v>56</v>
      </c>
      <c r="G5" s="78" t="s">
        <v>19</v>
      </c>
      <c r="H5" s="78" t="s">
        <v>20</v>
      </c>
      <c r="I5" s="79" t="s">
        <v>39</v>
      </c>
    </row>
    <row r="6" spans="1:9" ht="16.5" thickBot="1" x14ac:dyDescent="0.3">
      <c r="A6" s="12"/>
      <c r="B6" s="154">
        <v>1</v>
      </c>
      <c r="C6" s="92">
        <v>2</v>
      </c>
      <c r="D6" s="92">
        <v>3</v>
      </c>
      <c r="E6" s="92">
        <v>4</v>
      </c>
      <c r="F6" s="92">
        <v>5</v>
      </c>
      <c r="G6" s="92">
        <v>6</v>
      </c>
      <c r="H6" s="92" t="s">
        <v>57</v>
      </c>
      <c r="I6" s="93" t="s">
        <v>58</v>
      </c>
    </row>
    <row r="7" spans="1:9" ht="16.5" thickBot="1" x14ac:dyDescent="0.3">
      <c r="A7" s="12"/>
      <c r="B7" s="159" t="s">
        <v>36</v>
      </c>
      <c r="C7" s="160">
        <f>SUM(C8,C10,C12,C14,C17)</f>
        <v>225433.27</v>
      </c>
      <c r="D7" s="160">
        <f t="shared" ref="D7:G7" si="0">SUM(D8,D10,D12,D14,D17)</f>
        <v>844681</v>
      </c>
      <c r="E7" s="160">
        <f t="shared" si="0"/>
        <v>846681</v>
      </c>
      <c r="F7" s="160">
        <f t="shared" si="0"/>
        <v>846681</v>
      </c>
      <c r="G7" s="160">
        <f t="shared" si="0"/>
        <v>288908.96000000002</v>
      </c>
      <c r="H7" s="161">
        <f>(G7/C7)*100</f>
        <v>128.15719702775016</v>
      </c>
      <c r="I7" s="162">
        <f>(G7/F7)*100</f>
        <v>34.122527846969525</v>
      </c>
    </row>
    <row r="8" spans="1:9" ht="15.75" x14ac:dyDescent="0.25">
      <c r="A8" s="12"/>
      <c r="B8" s="155" t="s">
        <v>14</v>
      </c>
      <c r="C8" s="156">
        <f>SUM(C9)</f>
        <v>174804.49</v>
      </c>
      <c r="D8" s="156">
        <f t="shared" ref="D8:G8" si="1">SUM(D9)</f>
        <v>599682</v>
      </c>
      <c r="E8" s="156">
        <f t="shared" si="1"/>
        <v>599682</v>
      </c>
      <c r="F8" s="156">
        <f t="shared" si="1"/>
        <v>599682</v>
      </c>
      <c r="G8" s="156">
        <f t="shared" si="1"/>
        <v>231439.14</v>
      </c>
      <c r="H8" s="157">
        <f t="shared" ref="H8:H35" si="2">(G8/C8)*100</f>
        <v>132.39885314158695</v>
      </c>
      <c r="I8" s="158">
        <f t="shared" ref="I8:I44" si="3">(G8/F8)*100</f>
        <v>38.593644631654776</v>
      </c>
    </row>
    <row r="9" spans="1:9" ht="15.75" x14ac:dyDescent="0.25">
      <c r="A9" s="12"/>
      <c r="B9" s="140" t="s">
        <v>15</v>
      </c>
      <c r="C9" s="49">
        <v>174804.49</v>
      </c>
      <c r="D9" s="49">
        <v>599682</v>
      </c>
      <c r="E9" s="49">
        <v>599682</v>
      </c>
      <c r="F9" s="49">
        <v>599682</v>
      </c>
      <c r="G9" s="50">
        <v>231439.14</v>
      </c>
      <c r="H9" s="134">
        <f t="shared" si="2"/>
        <v>132.39885314158695</v>
      </c>
      <c r="I9" s="141">
        <f t="shared" si="3"/>
        <v>38.593644631654776</v>
      </c>
    </row>
    <row r="10" spans="1:9" ht="15.75" x14ac:dyDescent="0.25">
      <c r="A10" s="12"/>
      <c r="B10" s="138" t="s">
        <v>16</v>
      </c>
      <c r="C10" s="101">
        <f>SUM(C11)</f>
        <v>33559.89</v>
      </c>
      <c r="D10" s="101">
        <f t="shared" ref="D10:G10" si="4">SUM(D11)</f>
        <v>78123</v>
      </c>
      <c r="E10" s="101">
        <f t="shared" si="4"/>
        <v>78123</v>
      </c>
      <c r="F10" s="101">
        <f t="shared" si="4"/>
        <v>78123</v>
      </c>
      <c r="G10" s="101">
        <f t="shared" si="4"/>
        <v>42639.01</v>
      </c>
      <c r="H10" s="135">
        <f t="shared" si="2"/>
        <v>127.05348557459514</v>
      </c>
      <c r="I10" s="139">
        <f t="shared" si="3"/>
        <v>54.579330030848794</v>
      </c>
    </row>
    <row r="11" spans="1:9" ht="15.75" x14ac:dyDescent="0.25">
      <c r="A11" s="12"/>
      <c r="B11" s="142" t="s">
        <v>17</v>
      </c>
      <c r="C11" s="49">
        <v>33559.89</v>
      </c>
      <c r="D11" s="49">
        <v>78123</v>
      </c>
      <c r="E11" s="49">
        <v>78123</v>
      </c>
      <c r="F11" s="49">
        <v>78123</v>
      </c>
      <c r="G11" s="50">
        <v>42639.01</v>
      </c>
      <c r="H11" s="134">
        <f t="shared" si="2"/>
        <v>127.05348557459514</v>
      </c>
      <c r="I11" s="141">
        <f t="shared" si="3"/>
        <v>54.579330030848794</v>
      </c>
    </row>
    <row r="12" spans="1:9" ht="15.75" x14ac:dyDescent="0.25">
      <c r="A12" s="12"/>
      <c r="B12" s="138" t="s">
        <v>131</v>
      </c>
      <c r="C12" s="101">
        <f>SUM(C13)</f>
        <v>12613.15</v>
      </c>
      <c r="D12" s="101">
        <f t="shared" ref="D12:G12" si="5">SUM(D13)</f>
        <v>36233</v>
      </c>
      <c r="E12" s="101">
        <f t="shared" si="5"/>
        <v>38233</v>
      </c>
      <c r="F12" s="101">
        <f t="shared" si="5"/>
        <v>38233</v>
      </c>
      <c r="G12" s="101">
        <f t="shared" si="5"/>
        <v>11630.81</v>
      </c>
      <c r="H12" s="135">
        <f t="shared" si="2"/>
        <v>92.211778976702888</v>
      </c>
      <c r="I12" s="139">
        <f t="shared" si="3"/>
        <v>30.420866790468963</v>
      </c>
    </row>
    <row r="13" spans="1:9" ht="15.75" x14ac:dyDescent="0.25">
      <c r="A13" s="12"/>
      <c r="B13" s="142" t="s">
        <v>132</v>
      </c>
      <c r="C13" s="49">
        <v>12613.15</v>
      </c>
      <c r="D13" s="49">
        <v>36233</v>
      </c>
      <c r="E13" s="49">
        <v>38233</v>
      </c>
      <c r="F13" s="49">
        <v>38233</v>
      </c>
      <c r="G13" s="50">
        <v>11630.81</v>
      </c>
      <c r="H13" s="134">
        <f t="shared" si="2"/>
        <v>92.211778976702888</v>
      </c>
      <c r="I13" s="141">
        <f t="shared" si="3"/>
        <v>30.420866790468963</v>
      </c>
    </row>
    <row r="14" spans="1:9" ht="15.75" x14ac:dyDescent="0.25">
      <c r="A14" s="12"/>
      <c r="B14" s="143" t="s">
        <v>133</v>
      </c>
      <c r="C14" s="101">
        <f>SUM(C15:C16)</f>
        <v>4455.74</v>
      </c>
      <c r="D14" s="101">
        <f t="shared" ref="D14:G14" si="6">SUM(D15:D16)</f>
        <v>125958</v>
      </c>
      <c r="E14" s="101">
        <f t="shared" si="6"/>
        <v>125958</v>
      </c>
      <c r="F14" s="101">
        <f t="shared" si="6"/>
        <v>125958</v>
      </c>
      <c r="G14" s="101">
        <f t="shared" si="6"/>
        <v>1200</v>
      </c>
      <c r="H14" s="135">
        <f t="shared" si="2"/>
        <v>26.931553456889318</v>
      </c>
      <c r="I14" s="139">
        <f t="shared" si="3"/>
        <v>0.95269851855380361</v>
      </c>
    </row>
    <row r="15" spans="1:9" ht="15.75" x14ac:dyDescent="0.25">
      <c r="A15" s="12"/>
      <c r="B15" s="144" t="s">
        <v>199</v>
      </c>
      <c r="C15" s="49">
        <v>2597.62</v>
      </c>
      <c r="D15" s="49">
        <v>0</v>
      </c>
      <c r="E15" s="49"/>
      <c r="F15" s="49"/>
      <c r="G15" s="50"/>
      <c r="H15" s="134"/>
      <c r="I15" s="141"/>
    </row>
    <row r="16" spans="1:9" ht="15.75" x14ac:dyDescent="0.25">
      <c r="A16" s="12"/>
      <c r="B16" s="145" t="s">
        <v>134</v>
      </c>
      <c r="C16" s="49">
        <v>1858.12</v>
      </c>
      <c r="D16" s="49">
        <v>125958</v>
      </c>
      <c r="E16" s="49">
        <v>125958</v>
      </c>
      <c r="F16" s="49">
        <v>125958</v>
      </c>
      <c r="G16" s="50">
        <v>1200</v>
      </c>
      <c r="H16" s="134">
        <f t="shared" si="2"/>
        <v>64.581404860827078</v>
      </c>
      <c r="I16" s="141">
        <f t="shared" si="3"/>
        <v>0.95269851855380361</v>
      </c>
    </row>
    <row r="17" spans="1:9" ht="15.75" x14ac:dyDescent="0.25">
      <c r="A17" s="12"/>
      <c r="B17" s="143" t="s">
        <v>135</v>
      </c>
      <c r="C17" s="101">
        <f>SUM(C18)</f>
        <v>0</v>
      </c>
      <c r="D17" s="101">
        <f t="shared" ref="D17:G17" si="7">SUM(D18)</f>
        <v>4685</v>
      </c>
      <c r="E17" s="101">
        <f t="shared" si="7"/>
        <v>4685</v>
      </c>
      <c r="F17" s="101">
        <f t="shared" si="7"/>
        <v>4685</v>
      </c>
      <c r="G17" s="101">
        <f t="shared" si="7"/>
        <v>2000</v>
      </c>
      <c r="H17" s="135"/>
      <c r="I17" s="139">
        <f t="shared" si="3"/>
        <v>42.689434364994668</v>
      </c>
    </row>
    <row r="18" spans="1:9" ht="16.5" thickBot="1" x14ac:dyDescent="0.3">
      <c r="A18" s="12"/>
      <c r="B18" s="144" t="s">
        <v>136</v>
      </c>
      <c r="C18" s="49">
        <v>0</v>
      </c>
      <c r="D18" s="49">
        <v>4685</v>
      </c>
      <c r="E18" s="49">
        <v>4685</v>
      </c>
      <c r="F18" s="49">
        <v>4685</v>
      </c>
      <c r="G18" s="50">
        <v>2000</v>
      </c>
      <c r="H18" s="134"/>
      <c r="I18" s="141">
        <f t="shared" si="3"/>
        <v>42.689434364994668</v>
      </c>
    </row>
    <row r="19" spans="1:9" ht="15.75" customHeight="1" thickBot="1" x14ac:dyDescent="0.3">
      <c r="A19" s="12"/>
      <c r="B19" s="159" t="s">
        <v>37</v>
      </c>
      <c r="C19" s="187">
        <f>SUM(C20,C27,C32,C37,C42)</f>
        <v>187253.27000000002</v>
      </c>
      <c r="D19" s="187">
        <f t="shared" ref="D19:G19" si="8">SUM(D20,D27,D32,D37,D42)</f>
        <v>844681</v>
      </c>
      <c r="E19" s="187">
        <f t="shared" si="8"/>
        <v>960160</v>
      </c>
      <c r="F19" s="187">
        <f t="shared" si="8"/>
        <v>960160</v>
      </c>
      <c r="G19" s="187">
        <f t="shared" si="8"/>
        <v>259211.20000000004</v>
      </c>
      <c r="H19" s="270">
        <f>(G19/C19)*100</f>
        <v>138.42812998672869</v>
      </c>
      <c r="I19" s="271">
        <f>(G19/F19)*100</f>
        <v>26.996667222129648</v>
      </c>
    </row>
    <row r="20" spans="1:9" ht="15.75" customHeight="1" x14ac:dyDescent="0.25">
      <c r="A20" s="12"/>
      <c r="B20" s="155" t="s">
        <v>14</v>
      </c>
      <c r="C20" s="156">
        <f>SUM(C21)</f>
        <v>174804.5</v>
      </c>
      <c r="D20" s="156">
        <f t="shared" ref="D20:G20" si="9">SUM(D21)</f>
        <v>599682</v>
      </c>
      <c r="E20" s="156">
        <f t="shared" si="9"/>
        <v>599682</v>
      </c>
      <c r="F20" s="156">
        <f t="shared" si="9"/>
        <v>599682</v>
      </c>
      <c r="G20" s="156">
        <f t="shared" si="9"/>
        <v>231439.14</v>
      </c>
      <c r="H20" s="157">
        <f t="shared" si="2"/>
        <v>132.3988455674768</v>
      </c>
      <c r="I20" s="158">
        <f t="shared" si="3"/>
        <v>38.593644631654776</v>
      </c>
    </row>
    <row r="21" spans="1:9" ht="15.75" x14ac:dyDescent="0.25">
      <c r="A21" s="12"/>
      <c r="B21" s="146" t="s">
        <v>15</v>
      </c>
      <c r="C21" s="100">
        <f>SUM(C22:C26)</f>
        <v>174804.5</v>
      </c>
      <c r="D21" s="100">
        <f t="shared" ref="D21:G21" si="10">SUM(D22:D26)</f>
        <v>599682</v>
      </c>
      <c r="E21" s="100">
        <f t="shared" si="10"/>
        <v>599682</v>
      </c>
      <c r="F21" s="100">
        <f t="shared" si="10"/>
        <v>599682</v>
      </c>
      <c r="G21" s="100">
        <f t="shared" si="10"/>
        <v>231439.14</v>
      </c>
      <c r="H21" s="136">
        <f t="shared" si="2"/>
        <v>132.3988455674768</v>
      </c>
      <c r="I21" s="147">
        <f t="shared" si="3"/>
        <v>38.593644631654776</v>
      </c>
    </row>
    <row r="22" spans="1:9" ht="15.75" x14ac:dyDescent="0.25">
      <c r="A22" s="12"/>
      <c r="B22" s="140" t="s">
        <v>137</v>
      </c>
      <c r="C22" s="49">
        <v>115465.55</v>
      </c>
      <c r="D22" s="49">
        <v>334594</v>
      </c>
      <c r="E22" s="49">
        <v>334594</v>
      </c>
      <c r="F22" s="49">
        <v>334594</v>
      </c>
      <c r="G22" s="50">
        <v>153944.26</v>
      </c>
      <c r="H22" s="134">
        <f t="shared" si="2"/>
        <v>133.32484017960334</v>
      </c>
      <c r="I22" s="141">
        <f t="shared" si="3"/>
        <v>46.00927093731508</v>
      </c>
    </row>
    <row r="23" spans="1:9" ht="15.75" x14ac:dyDescent="0.25">
      <c r="A23" s="12"/>
      <c r="B23" s="140" t="s">
        <v>138</v>
      </c>
      <c r="C23" s="49">
        <v>58765.77</v>
      </c>
      <c r="D23" s="49">
        <v>244250</v>
      </c>
      <c r="E23" s="49">
        <v>244250</v>
      </c>
      <c r="F23" s="49">
        <v>244250</v>
      </c>
      <c r="G23" s="50">
        <v>73400.53</v>
      </c>
      <c r="H23" s="134">
        <f t="shared" si="2"/>
        <v>124.90354503991014</v>
      </c>
      <c r="I23" s="141">
        <f t="shared" si="3"/>
        <v>30.051394063459568</v>
      </c>
    </row>
    <row r="24" spans="1:9" ht="15.75" x14ac:dyDescent="0.25">
      <c r="A24" s="12"/>
      <c r="B24" s="140" t="s">
        <v>139</v>
      </c>
      <c r="C24" s="49">
        <v>400.24</v>
      </c>
      <c r="D24" s="49">
        <v>2124</v>
      </c>
      <c r="E24" s="49">
        <v>2124</v>
      </c>
      <c r="F24" s="49">
        <v>2124</v>
      </c>
      <c r="G24" s="50">
        <v>500</v>
      </c>
      <c r="H24" s="134">
        <f t="shared" si="2"/>
        <v>124.9250449730162</v>
      </c>
      <c r="I24" s="141">
        <f t="shared" si="3"/>
        <v>23.540489642184557</v>
      </c>
    </row>
    <row r="25" spans="1:9" ht="31.5" x14ac:dyDescent="0.25">
      <c r="A25" s="12"/>
      <c r="B25" s="140" t="s">
        <v>140</v>
      </c>
      <c r="C25" s="49">
        <v>0</v>
      </c>
      <c r="D25" s="49">
        <v>1991</v>
      </c>
      <c r="E25" s="49">
        <v>1991</v>
      </c>
      <c r="F25" s="49">
        <v>1991</v>
      </c>
      <c r="G25" s="50">
        <v>0</v>
      </c>
      <c r="H25" s="134"/>
      <c r="I25" s="141"/>
    </row>
    <row r="26" spans="1:9" ht="31.5" x14ac:dyDescent="0.25">
      <c r="A26" s="12"/>
      <c r="B26" s="140" t="s">
        <v>141</v>
      </c>
      <c r="C26" s="49">
        <v>172.94</v>
      </c>
      <c r="D26" s="49">
        <v>16723</v>
      </c>
      <c r="E26" s="49">
        <v>16723</v>
      </c>
      <c r="F26" s="49">
        <v>16723</v>
      </c>
      <c r="G26" s="50">
        <v>3594.35</v>
      </c>
      <c r="H26" s="134">
        <f t="shared" si="2"/>
        <v>2078.3797848964959</v>
      </c>
      <c r="I26" s="141">
        <f t="shared" si="3"/>
        <v>21.493452131794534</v>
      </c>
    </row>
    <row r="27" spans="1:9" ht="15.75" x14ac:dyDescent="0.25">
      <c r="A27" s="12"/>
      <c r="B27" s="138" t="s">
        <v>16</v>
      </c>
      <c r="C27" s="101">
        <f>SUM(C28)</f>
        <v>10474.290000000001</v>
      </c>
      <c r="D27" s="101">
        <f t="shared" ref="D27:G27" si="11">SUM(D28)</f>
        <v>78123</v>
      </c>
      <c r="E27" s="101">
        <f t="shared" si="11"/>
        <v>137440</v>
      </c>
      <c r="F27" s="101">
        <f t="shared" si="11"/>
        <v>137440</v>
      </c>
      <c r="G27" s="101">
        <f t="shared" si="11"/>
        <v>21397.33</v>
      </c>
      <c r="H27" s="135">
        <f t="shared" si="2"/>
        <v>204.28429993822971</v>
      </c>
      <c r="I27" s="139">
        <f t="shared" si="3"/>
        <v>15.568488067520375</v>
      </c>
    </row>
    <row r="28" spans="1:9" ht="15.75" x14ac:dyDescent="0.25">
      <c r="A28" s="12"/>
      <c r="B28" s="148" t="s">
        <v>17</v>
      </c>
      <c r="C28" s="100">
        <f>SUM(C29:C31)</f>
        <v>10474.290000000001</v>
      </c>
      <c r="D28" s="100">
        <f t="shared" ref="D28:G28" si="12">SUM(D29:D31)</f>
        <v>78123</v>
      </c>
      <c r="E28" s="100">
        <f t="shared" si="12"/>
        <v>137440</v>
      </c>
      <c r="F28" s="100">
        <f t="shared" si="12"/>
        <v>137440</v>
      </c>
      <c r="G28" s="100">
        <f t="shared" si="12"/>
        <v>21397.33</v>
      </c>
      <c r="H28" s="136">
        <f t="shared" si="2"/>
        <v>204.28429993822971</v>
      </c>
      <c r="I28" s="147">
        <f t="shared" si="3"/>
        <v>15.568488067520375</v>
      </c>
    </row>
    <row r="29" spans="1:9" ht="15.75" x14ac:dyDescent="0.25">
      <c r="A29" s="12"/>
      <c r="B29" s="140" t="s">
        <v>137</v>
      </c>
      <c r="C29" s="49">
        <v>0</v>
      </c>
      <c r="D29" s="49">
        <v>24636</v>
      </c>
      <c r="E29" s="49">
        <v>24636</v>
      </c>
      <c r="F29" s="49">
        <v>24636</v>
      </c>
      <c r="G29" s="50">
        <v>0</v>
      </c>
      <c r="H29" s="134"/>
      <c r="I29" s="141"/>
    </row>
    <row r="30" spans="1:9" ht="15.75" x14ac:dyDescent="0.25">
      <c r="A30" s="12"/>
      <c r="B30" s="140" t="s">
        <v>138</v>
      </c>
      <c r="C30" s="49">
        <v>10301.35</v>
      </c>
      <c r="D30" s="49">
        <v>51495</v>
      </c>
      <c r="E30" s="49">
        <v>93804</v>
      </c>
      <c r="F30" s="49">
        <v>93804</v>
      </c>
      <c r="G30" s="50">
        <v>21038.95</v>
      </c>
      <c r="H30" s="134">
        <f t="shared" si="2"/>
        <v>204.23488183587585</v>
      </c>
      <c r="I30" s="141">
        <f t="shared" si="3"/>
        <v>22.428627777067074</v>
      </c>
    </row>
    <row r="31" spans="1:9" ht="31.5" x14ac:dyDescent="0.25">
      <c r="A31" s="12"/>
      <c r="B31" s="140" t="s">
        <v>141</v>
      </c>
      <c r="C31" s="49">
        <v>172.94</v>
      </c>
      <c r="D31" s="49">
        <v>1992</v>
      </c>
      <c r="E31" s="49">
        <v>19000</v>
      </c>
      <c r="F31" s="49">
        <v>19000</v>
      </c>
      <c r="G31" s="50">
        <v>358.38</v>
      </c>
      <c r="H31" s="134">
        <f t="shared" si="2"/>
        <v>207.22794032612467</v>
      </c>
      <c r="I31" s="141">
        <f t="shared" si="3"/>
        <v>1.8862105263157896</v>
      </c>
    </row>
    <row r="32" spans="1:9" ht="15.75" x14ac:dyDescent="0.25">
      <c r="A32" s="12"/>
      <c r="B32" s="138" t="s">
        <v>131</v>
      </c>
      <c r="C32" s="101">
        <f>SUM(C33)</f>
        <v>1974.48</v>
      </c>
      <c r="D32" s="101">
        <f t="shared" ref="D32:G32" si="13">SUM(D33)</f>
        <v>36233</v>
      </c>
      <c r="E32" s="101">
        <f t="shared" si="13"/>
        <v>80092</v>
      </c>
      <c r="F32" s="101">
        <f t="shared" si="13"/>
        <v>80092</v>
      </c>
      <c r="G32" s="101">
        <f t="shared" si="13"/>
        <v>1544.16</v>
      </c>
      <c r="H32" s="135">
        <f t="shared" si="2"/>
        <v>78.205907378145127</v>
      </c>
      <c r="I32" s="139">
        <f t="shared" si="3"/>
        <v>1.9279828197572795</v>
      </c>
    </row>
    <row r="33" spans="1:12" ht="15.75" x14ac:dyDescent="0.25">
      <c r="A33" s="12"/>
      <c r="B33" s="148" t="s">
        <v>132</v>
      </c>
      <c r="C33" s="100">
        <f>SUM(C34:C36)</f>
        <v>1974.48</v>
      </c>
      <c r="D33" s="100">
        <f t="shared" ref="D33:G33" si="14">SUM(D34:D36)</f>
        <v>36233</v>
      </c>
      <c r="E33" s="100">
        <f t="shared" si="14"/>
        <v>80092</v>
      </c>
      <c r="F33" s="100">
        <f t="shared" si="14"/>
        <v>80092</v>
      </c>
      <c r="G33" s="100">
        <f t="shared" si="14"/>
        <v>1544.16</v>
      </c>
      <c r="H33" s="136">
        <f t="shared" si="2"/>
        <v>78.205907378145127</v>
      </c>
      <c r="I33" s="147">
        <f t="shared" si="3"/>
        <v>1.9279828197572795</v>
      </c>
    </row>
    <row r="34" spans="1:12" ht="15.75" x14ac:dyDescent="0.25">
      <c r="A34" s="12"/>
      <c r="B34" s="140" t="s">
        <v>138</v>
      </c>
      <c r="C34" s="49">
        <v>1962.69</v>
      </c>
      <c r="D34" s="49">
        <v>25217</v>
      </c>
      <c r="E34" s="49">
        <v>51530</v>
      </c>
      <c r="F34" s="49">
        <v>51530</v>
      </c>
      <c r="G34" s="50">
        <v>1513.28</v>
      </c>
      <c r="H34" s="134">
        <f t="shared" si="2"/>
        <v>77.102344231641268</v>
      </c>
      <c r="I34" s="141">
        <f t="shared" si="3"/>
        <v>2.9366970696681545</v>
      </c>
    </row>
    <row r="35" spans="1:12" ht="31.5" x14ac:dyDescent="0.25">
      <c r="A35" s="12"/>
      <c r="B35" s="142" t="s">
        <v>142</v>
      </c>
      <c r="C35" s="49">
        <v>11.79</v>
      </c>
      <c r="D35" s="49">
        <v>1062</v>
      </c>
      <c r="E35" s="49">
        <v>1062</v>
      </c>
      <c r="F35" s="49">
        <v>1062</v>
      </c>
      <c r="G35" s="50">
        <v>30.88</v>
      </c>
      <c r="H35" s="134">
        <f t="shared" si="2"/>
        <v>261.91687871077187</v>
      </c>
      <c r="I35" s="141">
        <f t="shared" si="3"/>
        <v>2.9077212806026367</v>
      </c>
    </row>
    <row r="36" spans="1:12" ht="31.5" x14ac:dyDescent="0.25">
      <c r="A36" s="12"/>
      <c r="B36" s="140" t="s">
        <v>141</v>
      </c>
      <c r="C36" s="49">
        <v>0</v>
      </c>
      <c r="D36" s="49">
        <v>9954</v>
      </c>
      <c r="E36" s="49">
        <v>27500</v>
      </c>
      <c r="F36" s="49">
        <v>27500</v>
      </c>
      <c r="G36" s="50">
        <v>0</v>
      </c>
      <c r="H36" s="134"/>
      <c r="I36" s="141"/>
    </row>
    <row r="37" spans="1:12" ht="15.75" x14ac:dyDescent="0.25">
      <c r="A37" s="12"/>
      <c r="B37" s="143" t="s">
        <v>133</v>
      </c>
      <c r="C37" s="101">
        <f>SUM(C38)</f>
        <v>0</v>
      </c>
      <c r="D37" s="101">
        <f t="shared" ref="D37:G37" si="15">SUM(D38)</f>
        <v>125958</v>
      </c>
      <c r="E37" s="101">
        <f t="shared" si="15"/>
        <v>137518</v>
      </c>
      <c r="F37" s="101">
        <f t="shared" si="15"/>
        <v>137518</v>
      </c>
      <c r="G37" s="101">
        <f t="shared" si="15"/>
        <v>4088.2</v>
      </c>
      <c r="H37" s="135"/>
      <c r="I37" s="139">
        <f t="shared" si="3"/>
        <v>2.9728471909131895</v>
      </c>
    </row>
    <row r="38" spans="1:12" ht="15.75" x14ac:dyDescent="0.25">
      <c r="A38" s="12"/>
      <c r="B38" s="149" t="s">
        <v>134</v>
      </c>
      <c r="C38" s="100">
        <f>SUM(C39:C41)</f>
        <v>0</v>
      </c>
      <c r="D38" s="100">
        <f t="shared" ref="D38:G38" si="16">SUM(D39:D41)</f>
        <v>125958</v>
      </c>
      <c r="E38" s="100">
        <f t="shared" si="16"/>
        <v>137518</v>
      </c>
      <c r="F38" s="100">
        <f t="shared" si="16"/>
        <v>137518</v>
      </c>
      <c r="G38" s="100">
        <f t="shared" si="16"/>
        <v>4088.2</v>
      </c>
      <c r="H38" s="136"/>
      <c r="I38" s="147">
        <f t="shared" si="3"/>
        <v>2.9728471909131895</v>
      </c>
    </row>
    <row r="39" spans="1:12" ht="15.75" x14ac:dyDescent="0.25">
      <c r="A39" s="12"/>
      <c r="B39" s="140" t="s">
        <v>137</v>
      </c>
      <c r="C39" s="49">
        <v>0</v>
      </c>
      <c r="D39" s="49">
        <v>3053</v>
      </c>
      <c r="E39" s="49">
        <v>0</v>
      </c>
      <c r="F39" s="49">
        <v>0</v>
      </c>
      <c r="G39" s="50">
        <v>0</v>
      </c>
      <c r="H39" s="134"/>
      <c r="I39" s="141"/>
    </row>
    <row r="40" spans="1:12" ht="15.75" x14ac:dyDescent="0.25">
      <c r="A40" s="12"/>
      <c r="B40" s="140" t="s">
        <v>138</v>
      </c>
      <c r="C40" s="49">
        <v>0</v>
      </c>
      <c r="D40" s="49">
        <v>74681</v>
      </c>
      <c r="E40" s="49">
        <v>81990</v>
      </c>
      <c r="F40" s="49">
        <v>81990</v>
      </c>
      <c r="G40" s="50">
        <v>4088.2</v>
      </c>
      <c r="H40" s="134"/>
      <c r="I40" s="141">
        <f t="shared" si="3"/>
        <v>4.9862178314428585</v>
      </c>
    </row>
    <row r="41" spans="1:12" ht="31.5" x14ac:dyDescent="0.25">
      <c r="A41" s="12"/>
      <c r="B41" s="140" t="s">
        <v>141</v>
      </c>
      <c r="C41" s="49">
        <v>0</v>
      </c>
      <c r="D41" s="49">
        <v>48224</v>
      </c>
      <c r="E41" s="49">
        <v>55528</v>
      </c>
      <c r="F41" s="49">
        <v>55528</v>
      </c>
      <c r="G41" s="50">
        <v>0</v>
      </c>
      <c r="H41" s="134"/>
      <c r="I41" s="141"/>
    </row>
    <row r="42" spans="1:12" ht="15.75" x14ac:dyDescent="0.25">
      <c r="A42" s="12"/>
      <c r="B42" s="143" t="s">
        <v>135</v>
      </c>
      <c r="C42" s="101">
        <f>SUM(C43)</f>
        <v>0</v>
      </c>
      <c r="D42" s="101">
        <f t="shared" ref="D42:G42" si="17">SUM(D43)</f>
        <v>4685</v>
      </c>
      <c r="E42" s="101">
        <f t="shared" si="17"/>
        <v>5428</v>
      </c>
      <c r="F42" s="101">
        <f t="shared" si="17"/>
        <v>5428</v>
      </c>
      <c r="G42" s="101">
        <f t="shared" si="17"/>
        <v>742.37</v>
      </c>
      <c r="H42" s="135"/>
      <c r="I42" s="139">
        <f t="shared" si="3"/>
        <v>13.676676492262343</v>
      </c>
    </row>
    <row r="43" spans="1:12" ht="15.75" x14ac:dyDescent="0.25">
      <c r="A43" s="12"/>
      <c r="B43" s="148" t="s">
        <v>136</v>
      </c>
      <c r="C43" s="118">
        <f>SUM(C44)</f>
        <v>0</v>
      </c>
      <c r="D43" s="118">
        <f t="shared" ref="D43:G43" si="18">SUM(D44)</f>
        <v>4685</v>
      </c>
      <c r="E43" s="118">
        <f t="shared" si="18"/>
        <v>5428</v>
      </c>
      <c r="F43" s="118">
        <f t="shared" si="18"/>
        <v>5428</v>
      </c>
      <c r="G43" s="118">
        <f t="shared" si="18"/>
        <v>742.37</v>
      </c>
      <c r="H43" s="136"/>
      <c r="I43" s="147">
        <f t="shared" si="3"/>
        <v>13.676676492262343</v>
      </c>
    </row>
    <row r="44" spans="1:12" ht="15" customHeight="1" thickBot="1" x14ac:dyDescent="0.3">
      <c r="A44" s="12"/>
      <c r="B44" s="150" t="s">
        <v>138</v>
      </c>
      <c r="C44" s="151">
        <v>0</v>
      </c>
      <c r="D44" s="151">
        <v>4685</v>
      </c>
      <c r="E44" s="151">
        <v>5428</v>
      </c>
      <c r="F44" s="151">
        <v>5428</v>
      </c>
      <c r="G44" s="151">
        <v>742.37</v>
      </c>
      <c r="H44" s="152"/>
      <c r="I44" s="153">
        <f t="shared" si="3"/>
        <v>13.676676492262343</v>
      </c>
      <c r="J44" s="7"/>
      <c r="K44" s="7"/>
      <c r="L44" s="7"/>
    </row>
    <row r="45" spans="1:12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</sheetData>
  <mergeCells count="1">
    <mergeCell ref="B3:I3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workbookViewId="0">
      <selection activeCell="F9" sqref="F9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7" t="s">
        <v>53</v>
      </c>
      <c r="B1" s="13"/>
      <c r="C1" s="13"/>
      <c r="D1" s="13"/>
      <c r="E1" s="13"/>
      <c r="F1" s="13"/>
      <c r="G1" s="30"/>
      <c r="H1" s="30"/>
      <c r="I1" s="30"/>
    </row>
    <row r="2" spans="1:9" ht="18.75" x14ac:dyDescent="0.25">
      <c r="A2" s="12"/>
      <c r="B2" s="13"/>
      <c r="C2" s="13"/>
      <c r="D2" s="13"/>
      <c r="E2" s="13"/>
      <c r="F2" s="13"/>
      <c r="G2" s="30"/>
      <c r="H2" s="30"/>
      <c r="I2" s="30"/>
    </row>
    <row r="3" spans="1:9" ht="15.75" customHeight="1" x14ac:dyDescent="0.25">
      <c r="A3" s="12"/>
      <c r="B3" s="194" t="s">
        <v>35</v>
      </c>
      <c r="C3" s="194"/>
      <c r="D3" s="194"/>
      <c r="E3" s="194"/>
      <c r="F3" s="194"/>
      <c r="G3" s="194"/>
      <c r="H3" s="194"/>
      <c r="I3" s="194"/>
    </row>
    <row r="4" spans="1:9" ht="19.5" thickBot="1" x14ac:dyDescent="0.3">
      <c r="A4" s="12"/>
      <c r="B4" s="13"/>
      <c r="C4" s="13"/>
      <c r="D4" s="13"/>
      <c r="E4" s="13"/>
      <c r="F4" s="13"/>
      <c r="G4" s="30"/>
      <c r="H4" s="30"/>
      <c r="I4" s="30"/>
    </row>
    <row r="5" spans="1:9" ht="31.5" x14ac:dyDescent="0.25">
      <c r="A5" s="12"/>
      <c r="B5" s="137" t="s">
        <v>8</v>
      </c>
      <c r="C5" s="78" t="s">
        <v>45</v>
      </c>
      <c r="D5" s="78" t="s">
        <v>55</v>
      </c>
      <c r="E5" s="78" t="s">
        <v>60</v>
      </c>
      <c r="F5" s="78" t="s">
        <v>56</v>
      </c>
      <c r="G5" s="78" t="s">
        <v>46</v>
      </c>
      <c r="H5" s="78" t="s">
        <v>20</v>
      </c>
      <c r="I5" s="79" t="s">
        <v>39</v>
      </c>
    </row>
    <row r="6" spans="1:9" ht="16.5" thickBot="1" x14ac:dyDescent="0.3">
      <c r="A6" s="12"/>
      <c r="B6" s="154">
        <v>1</v>
      </c>
      <c r="C6" s="92">
        <v>2</v>
      </c>
      <c r="D6" s="92">
        <v>3</v>
      </c>
      <c r="E6" s="92">
        <v>4</v>
      </c>
      <c r="F6" s="92">
        <v>5</v>
      </c>
      <c r="G6" s="92">
        <v>6</v>
      </c>
      <c r="H6" s="92" t="s">
        <v>57</v>
      </c>
      <c r="I6" s="93" t="s">
        <v>58</v>
      </c>
    </row>
    <row r="7" spans="1:9" ht="15.75" customHeight="1" thickBot="1" x14ac:dyDescent="0.3">
      <c r="A7" s="12"/>
      <c r="B7" s="159" t="s">
        <v>37</v>
      </c>
      <c r="C7" s="187">
        <f>SUM(C8)</f>
        <v>187253.27</v>
      </c>
      <c r="D7" s="187">
        <f t="shared" ref="D7:G7" si="0">SUM(D8)</f>
        <v>844681</v>
      </c>
      <c r="E7" s="187">
        <f t="shared" si="0"/>
        <v>960160</v>
      </c>
      <c r="F7" s="187">
        <f t="shared" si="0"/>
        <v>960160</v>
      </c>
      <c r="G7" s="187">
        <f t="shared" si="0"/>
        <v>259211.2</v>
      </c>
      <c r="H7" s="188">
        <f>(G7/C7)*100</f>
        <v>138.42812998672869</v>
      </c>
      <c r="I7" s="189">
        <f>(G7/F7)*100</f>
        <v>26.996667222129645</v>
      </c>
    </row>
    <row r="8" spans="1:9" ht="15.75" customHeight="1" x14ac:dyDescent="0.25">
      <c r="A8" s="12"/>
      <c r="B8" s="164" t="s">
        <v>143</v>
      </c>
      <c r="C8" s="190">
        <f>SUM(C9)</f>
        <v>187253.27</v>
      </c>
      <c r="D8" s="190">
        <f t="shared" ref="D8:G8" si="1">SUM(D9)</f>
        <v>844681</v>
      </c>
      <c r="E8" s="190">
        <f t="shared" si="1"/>
        <v>960160</v>
      </c>
      <c r="F8" s="190">
        <f t="shared" si="1"/>
        <v>960160</v>
      </c>
      <c r="G8" s="190">
        <f t="shared" si="1"/>
        <v>259211.2</v>
      </c>
      <c r="H8" s="128">
        <f>(G8/C8)*100</f>
        <v>138.42812998672869</v>
      </c>
      <c r="I8" s="129">
        <f>(G8/F8)*100</f>
        <v>26.996667222129645</v>
      </c>
    </row>
    <row r="9" spans="1:9" ht="16.5" thickBot="1" x14ac:dyDescent="0.3">
      <c r="A9" s="12"/>
      <c r="B9" s="163" t="s">
        <v>144</v>
      </c>
      <c r="C9" s="111">
        <v>187253.27</v>
      </c>
      <c r="D9" s="111">
        <v>844681</v>
      </c>
      <c r="E9" s="111">
        <v>960160</v>
      </c>
      <c r="F9" s="111">
        <v>960160</v>
      </c>
      <c r="G9" s="112">
        <v>259211.2</v>
      </c>
      <c r="H9" s="112">
        <f>(G9/C9)*100</f>
        <v>138.42812998672869</v>
      </c>
      <c r="I9" s="119">
        <f>(G9/F9)*100</f>
        <v>26.996667222129645</v>
      </c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A12" s="12"/>
      <c r="B12" s="31"/>
      <c r="C12" s="31"/>
      <c r="D12" s="31"/>
      <c r="E12" s="31"/>
      <c r="F12" s="31"/>
      <c r="G12" s="31"/>
      <c r="H12" s="31"/>
      <c r="I12" s="31"/>
    </row>
    <row r="13" spans="1:9" x14ac:dyDescent="0.25">
      <c r="A13" s="12"/>
      <c r="B13" s="31"/>
      <c r="C13" s="31"/>
      <c r="D13" s="31"/>
      <c r="E13" s="31"/>
      <c r="F13" s="31"/>
      <c r="G13" s="31"/>
      <c r="H13" s="31"/>
      <c r="I13" s="31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/>
      <c r="B16" s="12"/>
      <c r="C16" s="12"/>
      <c r="D16" s="12"/>
      <c r="E16" s="12"/>
      <c r="F16" s="12"/>
      <c r="G16" s="12"/>
      <c r="H16" s="12"/>
      <c r="I16" s="12"/>
    </row>
  </sheetData>
  <mergeCells count="1">
    <mergeCell ref="B3:I3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55"/>
  <sheetViews>
    <sheetView workbookViewId="0">
      <selection activeCell="K20" sqref="K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2.7109375" customWidth="1"/>
    <col min="6" max="9" width="24.28515625" customWidth="1"/>
    <col min="10" max="10" width="15.7109375" customWidth="1"/>
    <col min="11" max="11" width="24.28515625" customWidth="1"/>
  </cols>
  <sheetData>
    <row r="1" spans="1:11" ht="18.75" x14ac:dyDescent="0.3">
      <c r="A1" s="17" t="s">
        <v>53</v>
      </c>
      <c r="B1" s="13"/>
      <c r="C1" s="13"/>
      <c r="D1" s="13"/>
      <c r="E1" s="13"/>
      <c r="F1" s="13"/>
      <c r="G1" s="13"/>
      <c r="H1" s="13"/>
      <c r="I1" s="13"/>
      <c r="J1" s="30"/>
      <c r="K1" s="3"/>
    </row>
    <row r="2" spans="1:11" ht="18.75" x14ac:dyDescent="0.25">
      <c r="A2" s="12"/>
      <c r="B2" s="13"/>
      <c r="C2" s="13"/>
      <c r="D2" s="13"/>
      <c r="E2" s="13"/>
      <c r="F2" s="13"/>
      <c r="G2" s="13"/>
      <c r="H2" s="13"/>
      <c r="I2" s="13"/>
      <c r="J2" s="30"/>
      <c r="K2" s="3"/>
    </row>
    <row r="3" spans="1:11" ht="18" customHeight="1" x14ac:dyDescent="0.25">
      <c r="A3" s="12"/>
      <c r="B3" s="194" t="s">
        <v>9</v>
      </c>
      <c r="C3" s="194"/>
      <c r="D3" s="194"/>
      <c r="E3" s="194"/>
      <c r="F3" s="194"/>
      <c r="G3" s="194"/>
      <c r="H3" s="194"/>
      <c r="I3" s="194"/>
      <c r="J3" s="194"/>
      <c r="K3" s="4"/>
    </row>
    <row r="4" spans="1:11" ht="18.75" x14ac:dyDescent="0.25">
      <c r="A4" s="12"/>
      <c r="B4" s="13"/>
      <c r="C4" s="13"/>
      <c r="D4" s="13"/>
      <c r="E4" s="13"/>
      <c r="F4" s="13"/>
      <c r="G4" s="13"/>
      <c r="H4" s="13"/>
      <c r="I4" s="13"/>
      <c r="J4" s="30"/>
      <c r="K4" s="3"/>
    </row>
    <row r="5" spans="1:11" ht="16.5" x14ac:dyDescent="0.25">
      <c r="A5" s="12"/>
      <c r="B5" s="259" t="s">
        <v>47</v>
      </c>
      <c r="C5" s="259"/>
      <c r="D5" s="259"/>
      <c r="E5" s="259"/>
      <c r="F5" s="259"/>
      <c r="G5" s="259"/>
      <c r="H5" s="259"/>
      <c r="I5" s="259"/>
      <c r="J5" s="259"/>
    </row>
    <row r="6" spans="1:11" ht="19.5" thickBot="1" x14ac:dyDescent="0.3">
      <c r="A6" s="12"/>
      <c r="B6" s="13"/>
      <c r="C6" s="13"/>
      <c r="D6" s="13"/>
      <c r="E6" s="13"/>
      <c r="F6" s="13"/>
      <c r="G6" s="13"/>
      <c r="H6" s="13"/>
      <c r="I6" s="13"/>
      <c r="J6" s="30"/>
    </row>
    <row r="7" spans="1:11" ht="31.5" x14ac:dyDescent="0.25">
      <c r="A7" s="12"/>
      <c r="B7" s="260" t="s">
        <v>8</v>
      </c>
      <c r="C7" s="261"/>
      <c r="D7" s="261"/>
      <c r="E7" s="262"/>
      <c r="F7" s="78" t="s">
        <v>55</v>
      </c>
      <c r="G7" s="78" t="s">
        <v>60</v>
      </c>
      <c r="H7" s="78" t="s">
        <v>56</v>
      </c>
      <c r="I7" s="78" t="s">
        <v>46</v>
      </c>
      <c r="J7" s="79" t="s">
        <v>39</v>
      </c>
    </row>
    <row r="8" spans="1:11" s="9" customFormat="1" ht="15.75" x14ac:dyDescent="0.2">
      <c r="A8" s="48"/>
      <c r="B8" s="263">
        <v>1</v>
      </c>
      <c r="C8" s="264"/>
      <c r="D8" s="264"/>
      <c r="E8" s="265"/>
      <c r="F8" s="61">
        <v>2</v>
      </c>
      <c r="G8" s="61">
        <v>3</v>
      </c>
      <c r="H8" s="61">
        <v>4</v>
      </c>
      <c r="I8" s="61">
        <v>5</v>
      </c>
      <c r="J8" s="80" t="s">
        <v>145</v>
      </c>
    </row>
    <row r="9" spans="1:11" ht="19.5" customHeight="1" x14ac:dyDescent="0.25">
      <c r="A9" s="12"/>
      <c r="B9" s="266" t="s">
        <v>146</v>
      </c>
      <c r="C9" s="267"/>
      <c r="D9" s="267"/>
      <c r="E9" s="268"/>
      <c r="F9" s="166">
        <f>SUM(F10,F12,F14,F16,F18)</f>
        <v>844681</v>
      </c>
      <c r="G9" s="166">
        <f t="shared" ref="G9:I9" si="0">SUM(G10,G12,G14,G16,G18)</f>
        <v>960160</v>
      </c>
      <c r="H9" s="166">
        <f t="shared" si="0"/>
        <v>960160</v>
      </c>
      <c r="I9" s="166">
        <f t="shared" si="0"/>
        <v>288908.96000000002</v>
      </c>
      <c r="J9" s="173">
        <f>(I9/H9)*100</f>
        <v>30.089668388601904</v>
      </c>
    </row>
    <row r="10" spans="1:11" ht="20.100000000000001" customHeight="1" x14ac:dyDescent="0.25">
      <c r="A10" s="12"/>
      <c r="B10" s="253" t="s">
        <v>147</v>
      </c>
      <c r="C10" s="254"/>
      <c r="D10" s="254"/>
      <c r="E10" s="255"/>
      <c r="F10" s="172">
        <f>SUM(F11)</f>
        <v>599682</v>
      </c>
      <c r="G10" s="172">
        <f t="shared" ref="G10:I10" si="1">SUM(G11)</f>
        <v>599682</v>
      </c>
      <c r="H10" s="172">
        <f t="shared" si="1"/>
        <v>599682</v>
      </c>
      <c r="I10" s="172">
        <f t="shared" si="1"/>
        <v>231439.14</v>
      </c>
      <c r="J10" s="174">
        <f t="shared" ref="J10:J70" si="2">(I10/H10)*100</f>
        <v>38.593644631654776</v>
      </c>
    </row>
    <row r="11" spans="1:11" ht="20.100000000000001" customHeight="1" x14ac:dyDescent="0.25">
      <c r="A11" s="12"/>
      <c r="B11" s="250" t="s">
        <v>148</v>
      </c>
      <c r="C11" s="251"/>
      <c r="D11" s="251"/>
      <c r="E11" s="252"/>
      <c r="F11" s="53">
        <v>599682</v>
      </c>
      <c r="G11" s="53">
        <v>599682</v>
      </c>
      <c r="H11" s="53">
        <v>599682</v>
      </c>
      <c r="I11" s="49">
        <v>231439.14</v>
      </c>
      <c r="J11" s="175">
        <f t="shared" si="2"/>
        <v>38.593644631654776</v>
      </c>
    </row>
    <row r="12" spans="1:11" ht="20.100000000000001" customHeight="1" x14ac:dyDescent="0.25">
      <c r="A12" s="12"/>
      <c r="B12" s="253" t="s">
        <v>149</v>
      </c>
      <c r="C12" s="254"/>
      <c r="D12" s="254"/>
      <c r="E12" s="255"/>
      <c r="F12" s="172">
        <f>SUM(F13)</f>
        <v>78123</v>
      </c>
      <c r="G12" s="172">
        <f t="shared" ref="G12:I12" si="3">SUM(G13)</f>
        <v>137440</v>
      </c>
      <c r="H12" s="172">
        <f t="shared" si="3"/>
        <v>137440</v>
      </c>
      <c r="I12" s="172">
        <f t="shared" si="3"/>
        <v>42639.01</v>
      </c>
      <c r="J12" s="174">
        <f t="shared" si="2"/>
        <v>31.023726717112925</v>
      </c>
    </row>
    <row r="13" spans="1:11" ht="20.100000000000001" customHeight="1" x14ac:dyDescent="0.25">
      <c r="A13" s="12"/>
      <c r="B13" s="250" t="s">
        <v>150</v>
      </c>
      <c r="C13" s="251"/>
      <c r="D13" s="251"/>
      <c r="E13" s="252"/>
      <c r="F13" s="53">
        <v>78123</v>
      </c>
      <c r="G13" s="53">
        <v>137440</v>
      </c>
      <c r="H13" s="53">
        <v>137440</v>
      </c>
      <c r="I13" s="49">
        <v>42639.01</v>
      </c>
      <c r="J13" s="175">
        <f t="shared" si="2"/>
        <v>31.023726717112925</v>
      </c>
    </row>
    <row r="14" spans="1:11" ht="20.100000000000001" customHeight="1" x14ac:dyDescent="0.25">
      <c r="A14" s="12"/>
      <c r="B14" s="253" t="s">
        <v>151</v>
      </c>
      <c r="C14" s="254"/>
      <c r="D14" s="254"/>
      <c r="E14" s="255"/>
      <c r="F14" s="172">
        <f>SUM(F15)</f>
        <v>36233</v>
      </c>
      <c r="G14" s="172">
        <f t="shared" ref="G14:I14" si="4">SUM(G15)</f>
        <v>80092</v>
      </c>
      <c r="H14" s="172">
        <f t="shared" si="4"/>
        <v>80092</v>
      </c>
      <c r="I14" s="172">
        <f t="shared" si="4"/>
        <v>11630.81</v>
      </c>
      <c r="J14" s="174">
        <f t="shared" si="2"/>
        <v>14.521812415721918</v>
      </c>
    </row>
    <row r="15" spans="1:11" ht="20.100000000000001" customHeight="1" x14ac:dyDescent="0.25">
      <c r="A15" s="12"/>
      <c r="B15" s="250" t="s">
        <v>152</v>
      </c>
      <c r="C15" s="251"/>
      <c r="D15" s="251"/>
      <c r="E15" s="252"/>
      <c r="F15" s="53">
        <v>36233</v>
      </c>
      <c r="G15" s="53">
        <v>80092</v>
      </c>
      <c r="H15" s="53">
        <v>80092</v>
      </c>
      <c r="I15" s="49">
        <v>11630.81</v>
      </c>
      <c r="J15" s="175">
        <f t="shared" si="2"/>
        <v>14.521812415721918</v>
      </c>
    </row>
    <row r="16" spans="1:11" ht="20.100000000000001" customHeight="1" x14ac:dyDescent="0.25">
      <c r="A16" s="12"/>
      <c r="B16" s="253" t="s">
        <v>153</v>
      </c>
      <c r="C16" s="254"/>
      <c r="D16" s="254"/>
      <c r="E16" s="255"/>
      <c r="F16" s="172">
        <f>SUM(F17)</f>
        <v>125958</v>
      </c>
      <c r="G16" s="172">
        <f t="shared" ref="G16:I16" si="5">SUM(G17)</f>
        <v>137518</v>
      </c>
      <c r="H16" s="172">
        <f t="shared" si="5"/>
        <v>137518</v>
      </c>
      <c r="I16" s="172">
        <f t="shared" si="5"/>
        <v>1200</v>
      </c>
      <c r="J16" s="174">
        <f t="shared" si="2"/>
        <v>0.87261303974752391</v>
      </c>
    </row>
    <row r="17" spans="1:11" ht="20.100000000000001" customHeight="1" x14ac:dyDescent="0.25">
      <c r="A17" s="12"/>
      <c r="B17" s="250" t="s">
        <v>154</v>
      </c>
      <c r="C17" s="251"/>
      <c r="D17" s="251"/>
      <c r="E17" s="252"/>
      <c r="F17" s="53">
        <v>125958</v>
      </c>
      <c r="G17" s="53">
        <v>137518</v>
      </c>
      <c r="H17" s="53">
        <v>137518</v>
      </c>
      <c r="I17" s="49">
        <v>1200</v>
      </c>
      <c r="J17" s="175">
        <f t="shared" si="2"/>
        <v>0.87261303974752391</v>
      </c>
      <c r="K17" s="165"/>
    </row>
    <row r="18" spans="1:11" ht="20.100000000000001" customHeight="1" x14ac:dyDescent="0.25">
      <c r="A18" s="12"/>
      <c r="B18" s="253" t="s">
        <v>155</v>
      </c>
      <c r="C18" s="254"/>
      <c r="D18" s="254"/>
      <c r="E18" s="255"/>
      <c r="F18" s="172">
        <f>SUM(F19)</f>
        <v>4685</v>
      </c>
      <c r="G18" s="172">
        <f t="shared" ref="G18:I18" si="6">SUM(G19)</f>
        <v>5428</v>
      </c>
      <c r="H18" s="172">
        <f t="shared" si="6"/>
        <v>5428</v>
      </c>
      <c r="I18" s="172">
        <f t="shared" si="6"/>
        <v>2000</v>
      </c>
      <c r="J18" s="174">
        <f t="shared" si="2"/>
        <v>36.845983787767132</v>
      </c>
    </row>
    <row r="19" spans="1:11" ht="20.100000000000001" customHeight="1" x14ac:dyDescent="0.25">
      <c r="A19" s="12"/>
      <c r="B19" s="250" t="s">
        <v>156</v>
      </c>
      <c r="C19" s="251"/>
      <c r="D19" s="251"/>
      <c r="E19" s="252"/>
      <c r="F19" s="53">
        <v>4685</v>
      </c>
      <c r="G19" s="53">
        <v>5428</v>
      </c>
      <c r="H19" s="53">
        <v>5428</v>
      </c>
      <c r="I19" s="49">
        <v>2000</v>
      </c>
      <c r="J19" s="175">
        <f t="shared" si="2"/>
        <v>36.845983787767132</v>
      </c>
    </row>
    <row r="20" spans="1:11" ht="30.75" customHeight="1" x14ac:dyDescent="0.25">
      <c r="A20" s="12"/>
      <c r="B20" s="256" t="s">
        <v>157</v>
      </c>
      <c r="C20" s="257"/>
      <c r="D20" s="257"/>
      <c r="E20" s="258"/>
      <c r="F20" s="171">
        <f>SUM(F21)</f>
        <v>844681</v>
      </c>
      <c r="G20" s="171">
        <f t="shared" ref="G20:I20" si="7">SUM(G21)</f>
        <v>960160</v>
      </c>
      <c r="H20" s="171">
        <f t="shared" si="7"/>
        <v>960160</v>
      </c>
      <c r="I20" s="171">
        <f t="shared" si="7"/>
        <v>259211.19999999998</v>
      </c>
      <c r="J20" s="176">
        <f t="shared" si="2"/>
        <v>26.996667222129645</v>
      </c>
    </row>
    <row r="21" spans="1:11" ht="20.100000000000001" customHeight="1" x14ac:dyDescent="0.25">
      <c r="A21" s="12"/>
      <c r="B21" s="241" t="s">
        <v>158</v>
      </c>
      <c r="C21" s="242"/>
      <c r="D21" s="242"/>
      <c r="E21" s="243"/>
      <c r="F21" s="168">
        <f>SUM(F22,F57,F75)</f>
        <v>844681</v>
      </c>
      <c r="G21" s="168">
        <f t="shared" ref="G21:I21" si="8">SUM(G22,G57,G75)</f>
        <v>960160</v>
      </c>
      <c r="H21" s="168">
        <f t="shared" si="8"/>
        <v>960160</v>
      </c>
      <c r="I21" s="168">
        <f t="shared" si="8"/>
        <v>259211.19999999998</v>
      </c>
      <c r="J21" s="176">
        <f t="shared" si="2"/>
        <v>26.996667222129645</v>
      </c>
    </row>
    <row r="22" spans="1:11" ht="20.100000000000001" customHeight="1" x14ac:dyDescent="0.25">
      <c r="B22" s="241" t="s">
        <v>159</v>
      </c>
      <c r="C22" s="242"/>
      <c r="D22" s="242"/>
      <c r="E22" s="243"/>
      <c r="F22" s="168">
        <f>SUM(F23)</f>
        <v>559865</v>
      </c>
      <c r="G22" s="168">
        <f t="shared" ref="G22:I22" si="9">SUM(G23)</f>
        <v>559865</v>
      </c>
      <c r="H22" s="168">
        <f t="shared" si="9"/>
        <v>559865</v>
      </c>
      <c r="I22" s="168">
        <f t="shared" si="9"/>
        <v>229424.78</v>
      </c>
      <c r="J22" s="176">
        <f t="shared" si="2"/>
        <v>40.978589481392838</v>
      </c>
    </row>
    <row r="23" spans="1:11" ht="20.100000000000001" customHeight="1" x14ac:dyDescent="0.25">
      <c r="B23" s="244" t="s">
        <v>147</v>
      </c>
      <c r="C23" s="245"/>
      <c r="D23" s="245"/>
      <c r="E23" s="246"/>
      <c r="F23" s="169">
        <f>SUM(F24)</f>
        <v>559865</v>
      </c>
      <c r="G23" s="169">
        <f t="shared" ref="G23:I23" si="10">SUM(G24)</f>
        <v>559865</v>
      </c>
      <c r="H23" s="169">
        <f t="shared" si="10"/>
        <v>559865</v>
      </c>
      <c r="I23" s="169">
        <f t="shared" si="10"/>
        <v>229424.78</v>
      </c>
      <c r="J23" s="177">
        <f t="shared" si="2"/>
        <v>40.978589481392838</v>
      </c>
    </row>
    <row r="24" spans="1:11" ht="20.100000000000001" customHeight="1" x14ac:dyDescent="0.25">
      <c r="B24" s="244" t="s">
        <v>148</v>
      </c>
      <c r="C24" s="245"/>
      <c r="D24" s="245"/>
      <c r="E24" s="246"/>
      <c r="F24" s="169">
        <f>SUM(F25,F29,F52,F54)</f>
        <v>559865</v>
      </c>
      <c r="G24" s="169">
        <f t="shared" ref="G24:I24" si="11">SUM(G25,G29,G52,G54)</f>
        <v>559865</v>
      </c>
      <c r="H24" s="169">
        <f t="shared" si="11"/>
        <v>559865</v>
      </c>
      <c r="I24" s="169">
        <f t="shared" si="11"/>
        <v>229424.78</v>
      </c>
      <c r="J24" s="177">
        <f t="shared" si="2"/>
        <v>40.978589481392838</v>
      </c>
    </row>
    <row r="25" spans="1:11" ht="20.100000000000001" customHeight="1" x14ac:dyDescent="0.25">
      <c r="B25" s="247" t="s">
        <v>137</v>
      </c>
      <c r="C25" s="248"/>
      <c r="D25" s="248"/>
      <c r="E25" s="249"/>
      <c r="F25" s="170">
        <f>SUM(F26:F28)</f>
        <v>334594</v>
      </c>
      <c r="G25" s="170">
        <f t="shared" ref="G25:I25" si="12">SUM(G26:G28)</f>
        <v>334594</v>
      </c>
      <c r="H25" s="170">
        <f t="shared" si="12"/>
        <v>334594</v>
      </c>
      <c r="I25" s="170">
        <f t="shared" si="12"/>
        <v>153944.26</v>
      </c>
      <c r="J25" s="178">
        <f t="shared" si="2"/>
        <v>46.00927093731508</v>
      </c>
    </row>
    <row r="26" spans="1:11" ht="20.100000000000001" customHeight="1" x14ac:dyDescent="0.25">
      <c r="B26" s="223" t="s">
        <v>160</v>
      </c>
      <c r="C26" s="224"/>
      <c r="D26" s="224"/>
      <c r="E26" s="225"/>
      <c r="F26" s="50">
        <v>276952</v>
      </c>
      <c r="G26" s="50">
        <v>276952</v>
      </c>
      <c r="H26" s="50">
        <v>276952</v>
      </c>
      <c r="I26" s="50">
        <v>125934.17</v>
      </c>
      <c r="J26" s="175">
        <f t="shared" si="2"/>
        <v>45.471478812212943</v>
      </c>
    </row>
    <row r="27" spans="1:11" ht="20.100000000000001" customHeight="1" x14ac:dyDescent="0.25">
      <c r="B27" s="223" t="s">
        <v>161</v>
      </c>
      <c r="C27" s="224"/>
      <c r="D27" s="224"/>
      <c r="E27" s="225"/>
      <c r="F27" s="50">
        <v>11945</v>
      </c>
      <c r="G27" s="50">
        <v>11945</v>
      </c>
      <c r="H27" s="50">
        <v>11945</v>
      </c>
      <c r="I27" s="50">
        <v>7230.99</v>
      </c>
      <c r="J27" s="175">
        <f t="shared" si="2"/>
        <v>60.535705316031809</v>
      </c>
    </row>
    <row r="28" spans="1:11" ht="20.100000000000001" customHeight="1" x14ac:dyDescent="0.25">
      <c r="B28" s="223" t="s">
        <v>162</v>
      </c>
      <c r="C28" s="224"/>
      <c r="D28" s="224"/>
      <c r="E28" s="225"/>
      <c r="F28" s="50">
        <v>45697</v>
      </c>
      <c r="G28" s="50">
        <v>45697</v>
      </c>
      <c r="H28" s="50">
        <v>45697</v>
      </c>
      <c r="I28" s="50">
        <v>20779.099999999999</v>
      </c>
      <c r="J28" s="175">
        <f t="shared" si="2"/>
        <v>45.471475151541675</v>
      </c>
    </row>
    <row r="29" spans="1:11" ht="20.100000000000001" customHeight="1" x14ac:dyDescent="0.25">
      <c r="B29" s="232" t="s">
        <v>138</v>
      </c>
      <c r="C29" s="233"/>
      <c r="D29" s="233"/>
      <c r="E29" s="234"/>
      <c r="F29" s="117">
        <f>SUM(F30,F31:F51)</f>
        <v>219032</v>
      </c>
      <c r="G29" s="117">
        <f t="shared" ref="G29:I29" si="13">SUM(G30,G31:G51)</f>
        <v>219032</v>
      </c>
      <c r="H29" s="117">
        <f t="shared" si="13"/>
        <v>219032</v>
      </c>
      <c r="I29" s="117">
        <f t="shared" si="13"/>
        <v>71933.37</v>
      </c>
      <c r="J29" s="178">
        <f t="shared" si="2"/>
        <v>32.841488914861756</v>
      </c>
    </row>
    <row r="30" spans="1:11" ht="20.100000000000001" customHeight="1" x14ac:dyDescent="0.25">
      <c r="B30" s="223" t="s">
        <v>163</v>
      </c>
      <c r="C30" s="224"/>
      <c r="D30" s="224"/>
      <c r="E30" s="225"/>
      <c r="F30" s="50">
        <v>5309</v>
      </c>
      <c r="G30" s="50">
        <v>5309</v>
      </c>
      <c r="H30" s="50">
        <v>5309</v>
      </c>
      <c r="I30" s="50">
        <v>956.89</v>
      </c>
      <c r="J30" s="175">
        <f t="shared" si="2"/>
        <v>18.023921642493878</v>
      </c>
    </row>
    <row r="31" spans="1:11" ht="20.100000000000001" customHeight="1" x14ac:dyDescent="0.25">
      <c r="B31" s="223" t="s">
        <v>164</v>
      </c>
      <c r="C31" s="224"/>
      <c r="D31" s="224"/>
      <c r="E31" s="225"/>
      <c r="F31" s="50">
        <v>42206</v>
      </c>
      <c r="G31" s="50">
        <v>42206</v>
      </c>
      <c r="H31" s="50">
        <v>42206</v>
      </c>
      <c r="I31" s="50">
        <v>14218.11</v>
      </c>
      <c r="J31" s="175">
        <f t="shared" si="2"/>
        <v>33.687414111737667</v>
      </c>
    </row>
    <row r="32" spans="1:11" ht="20.100000000000001" customHeight="1" x14ac:dyDescent="0.25">
      <c r="B32" s="223" t="s">
        <v>165</v>
      </c>
      <c r="C32" s="224"/>
      <c r="D32" s="224"/>
      <c r="E32" s="225"/>
      <c r="F32" s="50">
        <v>5309</v>
      </c>
      <c r="G32" s="50">
        <v>5309</v>
      </c>
      <c r="H32" s="50">
        <v>5309</v>
      </c>
      <c r="I32" s="50">
        <v>0</v>
      </c>
      <c r="J32" s="175"/>
    </row>
    <row r="33" spans="2:10" ht="20.100000000000001" customHeight="1" x14ac:dyDescent="0.25">
      <c r="B33" s="223" t="s">
        <v>166</v>
      </c>
      <c r="C33" s="224"/>
      <c r="D33" s="224"/>
      <c r="E33" s="225"/>
      <c r="F33" s="50">
        <v>7963</v>
      </c>
      <c r="G33" s="50">
        <v>7963</v>
      </c>
      <c r="H33" s="50">
        <v>7963</v>
      </c>
      <c r="I33" s="50">
        <v>1152.55</v>
      </c>
      <c r="J33" s="175">
        <f t="shared" si="2"/>
        <v>14.473816400853948</v>
      </c>
    </row>
    <row r="34" spans="2:10" ht="20.100000000000001" customHeight="1" x14ac:dyDescent="0.25">
      <c r="B34" s="223" t="s">
        <v>167</v>
      </c>
      <c r="C34" s="224"/>
      <c r="D34" s="224"/>
      <c r="E34" s="225"/>
      <c r="F34" s="50">
        <v>39817</v>
      </c>
      <c r="G34" s="50">
        <v>39817</v>
      </c>
      <c r="H34" s="50">
        <v>39817</v>
      </c>
      <c r="I34" s="50">
        <v>11000</v>
      </c>
      <c r="J34" s="175">
        <f t="shared" si="2"/>
        <v>27.626390737624636</v>
      </c>
    </row>
    <row r="35" spans="2:10" ht="20.100000000000001" customHeight="1" x14ac:dyDescent="0.25">
      <c r="B35" s="223" t="s">
        <v>168</v>
      </c>
      <c r="C35" s="224"/>
      <c r="D35" s="224"/>
      <c r="E35" s="225"/>
      <c r="F35" s="50">
        <v>3318</v>
      </c>
      <c r="G35" s="50">
        <v>3318</v>
      </c>
      <c r="H35" s="50">
        <v>3318</v>
      </c>
      <c r="I35" s="50">
        <v>66.52</v>
      </c>
      <c r="J35" s="175">
        <f t="shared" si="2"/>
        <v>2.0048221820373717</v>
      </c>
    </row>
    <row r="36" spans="2:10" ht="20.100000000000001" customHeight="1" x14ac:dyDescent="0.25">
      <c r="B36" s="223" t="s">
        <v>169</v>
      </c>
      <c r="C36" s="224"/>
      <c r="D36" s="224"/>
      <c r="E36" s="225"/>
      <c r="F36" s="50">
        <v>5309</v>
      </c>
      <c r="G36" s="50">
        <v>5309</v>
      </c>
      <c r="H36" s="50">
        <v>5309</v>
      </c>
      <c r="I36" s="50">
        <v>133.91999999999999</v>
      </c>
      <c r="J36" s="175">
        <f t="shared" si="2"/>
        <v>2.5225089470710111</v>
      </c>
    </row>
    <row r="37" spans="2:10" ht="20.100000000000001" customHeight="1" x14ac:dyDescent="0.25">
      <c r="B37" s="223" t="s">
        <v>170</v>
      </c>
      <c r="C37" s="224"/>
      <c r="D37" s="224"/>
      <c r="E37" s="225"/>
      <c r="F37" s="50">
        <v>4645</v>
      </c>
      <c r="G37" s="50">
        <v>4645</v>
      </c>
      <c r="H37" s="50">
        <v>4645</v>
      </c>
      <c r="I37" s="50">
        <v>1355.46</v>
      </c>
      <c r="J37" s="175">
        <f t="shared" si="2"/>
        <v>29.181054897739507</v>
      </c>
    </row>
    <row r="38" spans="2:10" ht="20.100000000000001" customHeight="1" x14ac:dyDescent="0.25">
      <c r="B38" s="223" t="s">
        <v>171</v>
      </c>
      <c r="C38" s="224"/>
      <c r="D38" s="224"/>
      <c r="E38" s="225"/>
      <c r="F38" s="50">
        <v>10618</v>
      </c>
      <c r="G38" s="50">
        <v>10618</v>
      </c>
      <c r="H38" s="50">
        <v>10618</v>
      </c>
      <c r="I38" s="50">
        <v>6200</v>
      </c>
      <c r="J38" s="175">
        <f t="shared" si="2"/>
        <v>58.391410811828969</v>
      </c>
    </row>
    <row r="39" spans="2:10" ht="20.100000000000001" customHeight="1" x14ac:dyDescent="0.25">
      <c r="B39" s="223" t="s">
        <v>172</v>
      </c>
      <c r="C39" s="224"/>
      <c r="D39" s="224"/>
      <c r="E39" s="225"/>
      <c r="F39" s="50">
        <v>19908</v>
      </c>
      <c r="G39" s="50">
        <v>19908</v>
      </c>
      <c r="H39" s="50">
        <v>19908</v>
      </c>
      <c r="I39" s="50">
        <v>12963.64</v>
      </c>
      <c r="J39" s="175">
        <f t="shared" si="2"/>
        <v>65.117741611412498</v>
      </c>
    </row>
    <row r="40" spans="2:10" ht="20.100000000000001" customHeight="1" x14ac:dyDescent="0.25">
      <c r="B40" s="223" t="s">
        <v>173</v>
      </c>
      <c r="C40" s="224"/>
      <c r="D40" s="224"/>
      <c r="E40" s="225"/>
      <c r="F40" s="50">
        <v>7963</v>
      </c>
      <c r="G40" s="50">
        <v>7963</v>
      </c>
      <c r="H40" s="50">
        <v>7963</v>
      </c>
      <c r="I40" s="50">
        <v>1625</v>
      </c>
      <c r="J40" s="175">
        <f t="shared" si="2"/>
        <v>20.406881828456612</v>
      </c>
    </row>
    <row r="41" spans="2:10" ht="20.100000000000001" customHeight="1" x14ac:dyDescent="0.25">
      <c r="B41" s="223" t="s">
        <v>174</v>
      </c>
      <c r="C41" s="224"/>
      <c r="D41" s="224"/>
      <c r="E41" s="225"/>
      <c r="F41" s="50">
        <v>7963</v>
      </c>
      <c r="G41" s="50">
        <v>7963</v>
      </c>
      <c r="H41" s="50">
        <v>7963</v>
      </c>
      <c r="I41" s="50">
        <v>4000</v>
      </c>
      <c r="J41" s="175">
        <f t="shared" si="2"/>
        <v>50.232324500816276</v>
      </c>
    </row>
    <row r="42" spans="2:10" ht="20.100000000000001" customHeight="1" x14ac:dyDescent="0.25">
      <c r="B42" s="223" t="s">
        <v>175</v>
      </c>
      <c r="C42" s="224"/>
      <c r="D42" s="224"/>
      <c r="E42" s="225"/>
      <c r="F42" s="50">
        <v>3318</v>
      </c>
      <c r="G42" s="50">
        <v>3318</v>
      </c>
      <c r="H42" s="50">
        <v>3318</v>
      </c>
      <c r="I42" s="50">
        <v>1315.93</v>
      </c>
      <c r="J42" s="175">
        <f t="shared" si="2"/>
        <v>39.660337552742618</v>
      </c>
    </row>
    <row r="43" spans="2:10" ht="20.100000000000001" customHeight="1" x14ac:dyDescent="0.25">
      <c r="B43" s="223" t="s">
        <v>176</v>
      </c>
      <c r="C43" s="224"/>
      <c r="D43" s="224"/>
      <c r="E43" s="225"/>
      <c r="F43" s="50">
        <v>265</v>
      </c>
      <c r="G43" s="50">
        <v>265</v>
      </c>
      <c r="H43" s="50">
        <v>265</v>
      </c>
      <c r="I43" s="50">
        <v>40.869999999999997</v>
      </c>
      <c r="J43" s="175">
        <f t="shared" si="2"/>
        <v>15.422641509433962</v>
      </c>
    </row>
    <row r="44" spans="2:10" ht="20.100000000000001" customHeight="1" x14ac:dyDescent="0.25">
      <c r="B44" s="223" t="s">
        <v>177</v>
      </c>
      <c r="C44" s="224"/>
      <c r="D44" s="224"/>
      <c r="E44" s="225"/>
      <c r="F44" s="50">
        <v>12451</v>
      </c>
      <c r="G44" s="50">
        <v>12451</v>
      </c>
      <c r="H44" s="50">
        <v>12451</v>
      </c>
      <c r="I44" s="50">
        <v>4000</v>
      </c>
      <c r="J44" s="175">
        <f t="shared" si="2"/>
        <v>32.125933659946995</v>
      </c>
    </row>
    <row r="45" spans="2:10" ht="20.100000000000001" customHeight="1" x14ac:dyDescent="0.25">
      <c r="B45" s="223" t="s">
        <v>178</v>
      </c>
      <c r="C45" s="224"/>
      <c r="D45" s="224"/>
      <c r="E45" s="225"/>
      <c r="F45" s="50">
        <v>8627</v>
      </c>
      <c r="G45" s="50">
        <v>8627</v>
      </c>
      <c r="H45" s="50">
        <v>8627</v>
      </c>
      <c r="I45" s="50">
        <v>5000</v>
      </c>
      <c r="J45" s="175">
        <f t="shared" si="2"/>
        <v>57.957575055059692</v>
      </c>
    </row>
    <row r="46" spans="2:10" ht="20.100000000000001" customHeight="1" x14ac:dyDescent="0.25">
      <c r="B46" s="223" t="s">
        <v>179</v>
      </c>
      <c r="C46" s="224"/>
      <c r="D46" s="224"/>
      <c r="E46" s="225"/>
      <c r="F46" s="50">
        <v>19908</v>
      </c>
      <c r="G46" s="50">
        <v>19908</v>
      </c>
      <c r="H46" s="50">
        <v>19908</v>
      </c>
      <c r="I46" s="50">
        <v>6600</v>
      </c>
      <c r="J46" s="175">
        <f t="shared" si="2"/>
        <v>33.152501506931884</v>
      </c>
    </row>
    <row r="47" spans="2:10" ht="20.100000000000001" customHeight="1" x14ac:dyDescent="0.25">
      <c r="B47" s="223" t="s">
        <v>180</v>
      </c>
      <c r="C47" s="224"/>
      <c r="D47" s="224"/>
      <c r="E47" s="225"/>
      <c r="F47" s="50">
        <v>4645</v>
      </c>
      <c r="G47" s="50">
        <v>4645</v>
      </c>
      <c r="H47" s="50">
        <v>4645</v>
      </c>
      <c r="I47" s="50">
        <v>835.59</v>
      </c>
      <c r="J47" s="175">
        <f t="shared" si="2"/>
        <v>17.989020452099034</v>
      </c>
    </row>
    <row r="48" spans="2:10" ht="20.100000000000001" customHeight="1" x14ac:dyDescent="0.25">
      <c r="B48" s="223" t="s">
        <v>181</v>
      </c>
      <c r="C48" s="224"/>
      <c r="D48" s="224"/>
      <c r="E48" s="225"/>
      <c r="F48" s="50">
        <v>5973</v>
      </c>
      <c r="G48" s="50">
        <v>5973</v>
      </c>
      <c r="H48" s="50">
        <v>5973</v>
      </c>
      <c r="I48" s="50">
        <v>0</v>
      </c>
      <c r="J48" s="175"/>
    </row>
    <row r="49" spans="2:10" ht="20.100000000000001" customHeight="1" x14ac:dyDescent="0.25">
      <c r="B49" s="223" t="s">
        <v>182</v>
      </c>
      <c r="C49" s="224"/>
      <c r="D49" s="224"/>
      <c r="E49" s="225"/>
      <c r="F49" s="50">
        <v>597</v>
      </c>
      <c r="G49" s="50">
        <v>597</v>
      </c>
      <c r="H49" s="50">
        <v>597</v>
      </c>
      <c r="I49" s="50">
        <v>214.01</v>
      </c>
      <c r="J49" s="175">
        <f t="shared" si="2"/>
        <v>35.847571189279734</v>
      </c>
    </row>
    <row r="50" spans="2:10" ht="20.100000000000001" customHeight="1" x14ac:dyDescent="0.25">
      <c r="B50" s="223" t="s">
        <v>183</v>
      </c>
      <c r="C50" s="224"/>
      <c r="D50" s="224"/>
      <c r="E50" s="225"/>
      <c r="F50" s="50">
        <v>531</v>
      </c>
      <c r="G50" s="50">
        <v>531</v>
      </c>
      <c r="H50" s="50">
        <v>531</v>
      </c>
      <c r="I50" s="50">
        <v>254.88</v>
      </c>
      <c r="J50" s="175">
        <f t="shared" si="2"/>
        <v>48</v>
      </c>
    </row>
    <row r="51" spans="2:10" ht="20.100000000000001" customHeight="1" x14ac:dyDescent="0.25">
      <c r="B51" s="223" t="s">
        <v>184</v>
      </c>
      <c r="C51" s="224"/>
      <c r="D51" s="224"/>
      <c r="E51" s="225"/>
      <c r="F51" s="50">
        <v>2389</v>
      </c>
      <c r="G51" s="50">
        <v>2389</v>
      </c>
      <c r="H51" s="50">
        <v>2389</v>
      </c>
      <c r="I51" s="50">
        <v>0</v>
      </c>
      <c r="J51" s="175"/>
    </row>
    <row r="52" spans="2:10" ht="20.100000000000001" customHeight="1" x14ac:dyDescent="0.25">
      <c r="B52" s="232" t="s">
        <v>139</v>
      </c>
      <c r="C52" s="233"/>
      <c r="D52" s="233"/>
      <c r="E52" s="234"/>
      <c r="F52" s="117">
        <f>SUM(F53)</f>
        <v>2124</v>
      </c>
      <c r="G52" s="117">
        <f t="shared" ref="G52:I52" si="14">SUM(G53)</f>
        <v>2124</v>
      </c>
      <c r="H52" s="117">
        <f t="shared" si="14"/>
        <v>2124</v>
      </c>
      <c r="I52" s="117">
        <f t="shared" si="14"/>
        <v>500</v>
      </c>
      <c r="J52" s="178">
        <f t="shared" si="2"/>
        <v>23.540489642184557</v>
      </c>
    </row>
    <row r="53" spans="2:10" ht="20.100000000000001" customHeight="1" x14ac:dyDescent="0.25">
      <c r="B53" s="223" t="s">
        <v>185</v>
      </c>
      <c r="C53" s="224"/>
      <c r="D53" s="224"/>
      <c r="E53" s="225"/>
      <c r="F53" s="50">
        <v>2124</v>
      </c>
      <c r="G53" s="50">
        <v>2124</v>
      </c>
      <c r="H53" s="50">
        <v>2124</v>
      </c>
      <c r="I53" s="50">
        <v>500</v>
      </c>
      <c r="J53" s="175">
        <f t="shared" si="2"/>
        <v>23.540489642184557</v>
      </c>
    </row>
    <row r="54" spans="2:10" ht="20.100000000000001" customHeight="1" x14ac:dyDescent="0.25">
      <c r="B54" s="232" t="s">
        <v>141</v>
      </c>
      <c r="C54" s="233"/>
      <c r="D54" s="233"/>
      <c r="E54" s="234"/>
      <c r="F54" s="117">
        <f>SUM(F55,F56)</f>
        <v>4115</v>
      </c>
      <c r="G54" s="117">
        <f t="shared" ref="G54:I54" si="15">SUM(G55,G56)</f>
        <v>4115</v>
      </c>
      <c r="H54" s="117">
        <f t="shared" si="15"/>
        <v>4115</v>
      </c>
      <c r="I54" s="117">
        <f t="shared" si="15"/>
        <v>3047.15</v>
      </c>
      <c r="J54" s="178">
        <f t="shared" si="2"/>
        <v>74.049817739975694</v>
      </c>
    </row>
    <row r="55" spans="2:10" ht="20.100000000000001" customHeight="1" x14ac:dyDescent="0.25">
      <c r="B55" s="223" t="s">
        <v>186</v>
      </c>
      <c r="C55" s="224"/>
      <c r="D55" s="224"/>
      <c r="E55" s="225"/>
      <c r="F55" s="50">
        <v>2389</v>
      </c>
      <c r="G55" s="50">
        <v>2389</v>
      </c>
      <c r="H55" s="50">
        <v>2389</v>
      </c>
      <c r="I55" s="50">
        <v>1321.15</v>
      </c>
      <c r="J55" s="175">
        <f t="shared" si="2"/>
        <v>55.301381331100885</v>
      </c>
    </row>
    <row r="56" spans="2:10" ht="20.100000000000001" customHeight="1" x14ac:dyDescent="0.25">
      <c r="B56" s="223" t="s">
        <v>187</v>
      </c>
      <c r="C56" s="224"/>
      <c r="D56" s="224"/>
      <c r="E56" s="225"/>
      <c r="F56" s="50">
        <v>1726</v>
      </c>
      <c r="G56" s="50">
        <v>1726</v>
      </c>
      <c r="H56" s="50">
        <v>1726</v>
      </c>
      <c r="I56" s="50">
        <v>1726</v>
      </c>
      <c r="J56" s="175">
        <f t="shared" si="2"/>
        <v>100</v>
      </c>
    </row>
    <row r="57" spans="2:10" ht="20.100000000000001" customHeight="1" x14ac:dyDescent="0.25">
      <c r="B57" s="241" t="s">
        <v>188</v>
      </c>
      <c r="C57" s="242"/>
      <c r="D57" s="242"/>
      <c r="E57" s="243"/>
      <c r="F57" s="168">
        <f>SUM(F58)</f>
        <v>39817</v>
      </c>
      <c r="G57" s="168">
        <f t="shared" ref="G57:I57" si="16">SUM(G58)</f>
        <v>39817</v>
      </c>
      <c r="H57" s="168">
        <f t="shared" si="16"/>
        <v>39817</v>
      </c>
      <c r="I57" s="168">
        <f t="shared" si="16"/>
        <v>2014.3600000000001</v>
      </c>
      <c r="J57" s="176">
        <f t="shared" si="2"/>
        <v>5.0590451314765055</v>
      </c>
    </row>
    <row r="58" spans="2:10" ht="20.100000000000001" customHeight="1" x14ac:dyDescent="0.25">
      <c r="B58" s="229" t="s">
        <v>147</v>
      </c>
      <c r="C58" s="230"/>
      <c r="D58" s="230"/>
      <c r="E58" s="231"/>
      <c r="F58" s="167">
        <f>SUM(F59)</f>
        <v>39817</v>
      </c>
      <c r="G58" s="167">
        <f t="shared" ref="G58:I58" si="17">SUM(G59)</f>
        <v>39817</v>
      </c>
      <c r="H58" s="167">
        <f t="shared" si="17"/>
        <v>39817</v>
      </c>
      <c r="I58" s="167">
        <f t="shared" si="17"/>
        <v>2014.3600000000001</v>
      </c>
      <c r="J58" s="177">
        <f t="shared" si="2"/>
        <v>5.0590451314765055</v>
      </c>
    </row>
    <row r="59" spans="2:10" ht="20.100000000000001" customHeight="1" x14ac:dyDescent="0.25">
      <c r="B59" s="229" t="s">
        <v>148</v>
      </c>
      <c r="C59" s="230"/>
      <c r="D59" s="230"/>
      <c r="E59" s="231"/>
      <c r="F59" s="167">
        <f>SUM(F60,F68,F70)</f>
        <v>39817</v>
      </c>
      <c r="G59" s="167">
        <f t="shared" ref="G59:I59" si="18">SUM(G60,G68,G70)</f>
        <v>39817</v>
      </c>
      <c r="H59" s="167">
        <f t="shared" si="18"/>
        <v>39817</v>
      </c>
      <c r="I59" s="167">
        <f t="shared" si="18"/>
        <v>2014.3600000000001</v>
      </c>
      <c r="J59" s="177">
        <f t="shared" si="2"/>
        <v>5.0590451314765055</v>
      </c>
    </row>
    <row r="60" spans="2:10" ht="20.100000000000001" customHeight="1" x14ac:dyDescent="0.25">
      <c r="B60" s="232" t="s">
        <v>138</v>
      </c>
      <c r="C60" s="233"/>
      <c r="D60" s="233"/>
      <c r="E60" s="234"/>
      <c r="F60" s="117">
        <f>SUM(F61:F67)</f>
        <v>25218</v>
      </c>
      <c r="G60" s="117">
        <f t="shared" ref="G60:I60" si="19">SUM(G61:G67)</f>
        <v>25218</v>
      </c>
      <c r="H60" s="117">
        <f t="shared" si="19"/>
        <v>25218</v>
      </c>
      <c r="I60" s="117">
        <f t="shared" si="19"/>
        <v>1467.16</v>
      </c>
      <c r="J60" s="178">
        <f t="shared" si="2"/>
        <v>5.8179078436037752</v>
      </c>
    </row>
    <row r="61" spans="2:10" ht="20.100000000000001" customHeight="1" x14ac:dyDescent="0.25">
      <c r="B61" s="223" t="s">
        <v>168</v>
      </c>
      <c r="C61" s="224"/>
      <c r="D61" s="224"/>
      <c r="E61" s="225"/>
      <c r="F61" s="50">
        <v>3318</v>
      </c>
      <c r="G61" s="50">
        <v>3318</v>
      </c>
      <c r="H61" s="50">
        <v>3318</v>
      </c>
      <c r="I61" s="50">
        <v>26</v>
      </c>
      <c r="J61" s="175">
        <f t="shared" si="2"/>
        <v>0.78360458107293551</v>
      </c>
    </row>
    <row r="62" spans="2:10" ht="20.100000000000001" customHeight="1" x14ac:dyDescent="0.25">
      <c r="B62" s="223" t="s">
        <v>169</v>
      </c>
      <c r="C62" s="224"/>
      <c r="D62" s="224"/>
      <c r="E62" s="225"/>
      <c r="F62" s="50">
        <v>3318</v>
      </c>
      <c r="G62" s="50">
        <v>3318</v>
      </c>
      <c r="H62" s="50">
        <v>3318</v>
      </c>
      <c r="I62" s="50">
        <v>0</v>
      </c>
      <c r="J62" s="175"/>
    </row>
    <row r="63" spans="2:10" ht="20.100000000000001" customHeight="1" x14ac:dyDescent="0.25">
      <c r="B63" s="223" t="s">
        <v>172</v>
      </c>
      <c r="C63" s="224"/>
      <c r="D63" s="224"/>
      <c r="E63" s="225"/>
      <c r="F63" s="50">
        <v>5309</v>
      </c>
      <c r="G63" s="50">
        <v>5309</v>
      </c>
      <c r="H63" s="50">
        <v>5309</v>
      </c>
      <c r="I63" s="50">
        <v>0</v>
      </c>
      <c r="J63" s="175"/>
    </row>
    <row r="64" spans="2:10" ht="20.100000000000001" customHeight="1" x14ac:dyDescent="0.25">
      <c r="B64" s="223" t="s">
        <v>173</v>
      </c>
      <c r="C64" s="224"/>
      <c r="D64" s="224"/>
      <c r="E64" s="225"/>
      <c r="F64" s="50">
        <v>5973</v>
      </c>
      <c r="G64" s="50">
        <v>5973</v>
      </c>
      <c r="H64" s="50">
        <v>5973</v>
      </c>
      <c r="I64" s="50">
        <v>244.22</v>
      </c>
      <c r="J64" s="175">
        <f t="shared" si="2"/>
        <v>4.0887326301690941</v>
      </c>
    </row>
    <row r="65" spans="2:10" ht="20.100000000000001" customHeight="1" x14ac:dyDescent="0.25">
      <c r="B65" s="223" t="s">
        <v>176</v>
      </c>
      <c r="C65" s="224"/>
      <c r="D65" s="224"/>
      <c r="E65" s="225"/>
      <c r="F65" s="50">
        <v>664</v>
      </c>
      <c r="G65" s="50">
        <v>664</v>
      </c>
      <c r="H65" s="50">
        <v>664</v>
      </c>
      <c r="I65" s="50">
        <v>0</v>
      </c>
      <c r="J65" s="175"/>
    </row>
    <row r="66" spans="2:10" ht="20.100000000000001" customHeight="1" x14ac:dyDescent="0.25">
      <c r="B66" s="223" t="s">
        <v>177</v>
      </c>
      <c r="C66" s="224"/>
      <c r="D66" s="224"/>
      <c r="E66" s="225"/>
      <c r="F66" s="50">
        <v>5309</v>
      </c>
      <c r="G66" s="50">
        <v>5309</v>
      </c>
      <c r="H66" s="50">
        <v>5309</v>
      </c>
      <c r="I66" s="50">
        <v>1196.94</v>
      </c>
      <c r="J66" s="175">
        <f t="shared" si="2"/>
        <v>22.545488792616315</v>
      </c>
    </row>
    <row r="67" spans="2:10" ht="20.100000000000001" customHeight="1" x14ac:dyDescent="0.25">
      <c r="B67" s="223" t="s">
        <v>179</v>
      </c>
      <c r="C67" s="224"/>
      <c r="D67" s="224"/>
      <c r="E67" s="225"/>
      <c r="F67" s="50">
        <v>1327</v>
      </c>
      <c r="G67" s="50">
        <v>1327</v>
      </c>
      <c r="H67" s="50">
        <v>1327</v>
      </c>
      <c r="I67" s="50">
        <v>0</v>
      </c>
      <c r="J67" s="175"/>
    </row>
    <row r="68" spans="2:10" ht="20.100000000000001" customHeight="1" x14ac:dyDescent="0.25">
      <c r="B68" s="232" t="s">
        <v>140</v>
      </c>
      <c r="C68" s="233"/>
      <c r="D68" s="233"/>
      <c r="E68" s="234"/>
      <c r="F68" s="117">
        <f>SUM(F69)</f>
        <v>1991</v>
      </c>
      <c r="G68" s="117">
        <f t="shared" ref="G68:I68" si="20">SUM(G69)</f>
        <v>1991</v>
      </c>
      <c r="H68" s="117">
        <f t="shared" si="20"/>
        <v>1991</v>
      </c>
      <c r="I68" s="117">
        <f t="shared" si="20"/>
        <v>0</v>
      </c>
      <c r="J68" s="178">
        <f t="shared" si="2"/>
        <v>0</v>
      </c>
    </row>
    <row r="69" spans="2:10" ht="20.100000000000001" customHeight="1" x14ac:dyDescent="0.25">
      <c r="B69" s="223" t="s">
        <v>189</v>
      </c>
      <c r="C69" s="224"/>
      <c r="D69" s="224"/>
      <c r="E69" s="225"/>
      <c r="F69" s="50">
        <v>1991</v>
      </c>
      <c r="G69" s="50">
        <v>1991</v>
      </c>
      <c r="H69" s="50">
        <v>1991</v>
      </c>
      <c r="I69" s="50">
        <v>0</v>
      </c>
      <c r="J69" s="175"/>
    </row>
    <row r="70" spans="2:10" ht="20.100000000000001" customHeight="1" x14ac:dyDescent="0.25">
      <c r="B70" s="232" t="s">
        <v>141</v>
      </c>
      <c r="C70" s="233"/>
      <c r="D70" s="233"/>
      <c r="E70" s="234"/>
      <c r="F70" s="117">
        <f>SUM(F71:F74)</f>
        <v>12608</v>
      </c>
      <c r="G70" s="117">
        <f t="shared" ref="G70:I70" si="21">SUM(G71:G74)</f>
        <v>12608</v>
      </c>
      <c r="H70" s="117">
        <f t="shared" si="21"/>
        <v>12608</v>
      </c>
      <c r="I70" s="117">
        <f t="shared" si="21"/>
        <v>547.20000000000005</v>
      </c>
      <c r="J70" s="178">
        <f t="shared" si="2"/>
        <v>4.3401015228426401</v>
      </c>
    </row>
    <row r="71" spans="2:10" ht="20.100000000000001" customHeight="1" x14ac:dyDescent="0.25">
      <c r="B71" s="223" t="s">
        <v>190</v>
      </c>
      <c r="C71" s="224"/>
      <c r="D71" s="224"/>
      <c r="E71" s="225"/>
      <c r="F71" s="50">
        <v>4645</v>
      </c>
      <c r="G71" s="50">
        <v>4645</v>
      </c>
      <c r="H71" s="50">
        <v>4645</v>
      </c>
      <c r="I71" s="50">
        <v>0</v>
      </c>
      <c r="J71" s="175"/>
    </row>
    <row r="72" spans="2:10" ht="20.100000000000001" customHeight="1" x14ac:dyDescent="0.25">
      <c r="B72" s="223" t="s">
        <v>191</v>
      </c>
      <c r="C72" s="224"/>
      <c r="D72" s="224"/>
      <c r="E72" s="225"/>
      <c r="F72" s="50">
        <v>2654</v>
      </c>
      <c r="G72" s="50">
        <v>2654</v>
      </c>
      <c r="H72" s="50">
        <v>2654</v>
      </c>
      <c r="I72" s="50">
        <v>0</v>
      </c>
      <c r="J72" s="175"/>
    </row>
    <row r="73" spans="2:10" ht="20.100000000000001" customHeight="1" x14ac:dyDescent="0.25">
      <c r="B73" s="223" t="s">
        <v>186</v>
      </c>
      <c r="C73" s="224"/>
      <c r="D73" s="224"/>
      <c r="E73" s="225"/>
      <c r="F73" s="50">
        <v>1327</v>
      </c>
      <c r="G73" s="50">
        <v>1327</v>
      </c>
      <c r="H73" s="50">
        <v>1327</v>
      </c>
      <c r="I73" s="50">
        <v>0</v>
      </c>
      <c r="J73" s="175"/>
    </row>
    <row r="74" spans="2:10" ht="20.100000000000001" customHeight="1" x14ac:dyDescent="0.25">
      <c r="B74" s="223" t="s">
        <v>192</v>
      </c>
      <c r="C74" s="224"/>
      <c r="D74" s="224"/>
      <c r="E74" s="225"/>
      <c r="F74" s="50">
        <v>3982</v>
      </c>
      <c r="G74" s="50">
        <v>3982</v>
      </c>
      <c r="H74" s="50">
        <v>3982</v>
      </c>
      <c r="I74" s="50">
        <v>547.20000000000005</v>
      </c>
      <c r="J74" s="175">
        <f t="shared" ref="J74:J136" si="22">(I74/H74)*100</f>
        <v>13.741838272225012</v>
      </c>
    </row>
    <row r="75" spans="2:10" ht="31.5" customHeight="1" x14ac:dyDescent="0.25">
      <c r="B75" s="238" t="s">
        <v>193</v>
      </c>
      <c r="C75" s="239"/>
      <c r="D75" s="239"/>
      <c r="E75" s="240"/>
      <c r="F75" s="168">
        <f>SUM(F76,F107,F125,F148)</f>
        <v>244999</v>
      </c>
      <c r="G75" s="168">
        <f t="shared" ref="G75:I75" si="23">SUM(G76,G107,G125,G148)</f>
        <v>360478</v>
      </c>
      <c r="H75" s="168">
        <f t="shared" si="23"/>
        <v>360478</v>
      </c>
      <c r="I75" s="168">
        <f t="shared" si="23"/>
        <v>27772.059999999998</v>
      </c>
      <c r="J75" s="176">
        <f t="shared" si="22"/>
        <v>7.7042316035930067</v>
      </c>
    </row>
    <row r="76" spans="2:10" ht="20.100000000000001" customHeight="1" x14ac:dyDescent="0.25">
      <c r="B76" s="229" t="s">
        <v>149</v>
      </c>
      <c r="C76" s="230"/>
      <c r="D76" s="230"/>
      <c r="E76" s="231"/>
      <c r="F76" s="167">
        <f>SUM(F77)</f>
        <v>78123</v>
      </c>
      <c r="G76" s="167">
        <f t="shared" ref="G76:I76" si="24">SUM(G77)</f>
        <v>137440</v>
      </c>
      <c r="H76" s="167">
        <f t="shared" si="24"/>
        <v>137440</v>
      </c>
      <c r="I76" s="167">
        <f t="shared" si="24"/>
        <v>21397.329999999998</v>
      </c>
      <c r="J76" s="177">
        <f t="shared" si="22"/>
        <v>15.568488067520372</v>
      </c>
    </row>
    <row r="77" spans="2:10" ht="20.100000000000001" customHeight="1" x14ac:dyDescent="0.25">
      <c r="B77" s="229" t="s">
        <v>150</v>
      </c>
      <c r="C77" s="230"/>
      <c r="D77" s="230"/>
      <c r="E77" s="231"/>
      <c r="F77" s="167">
        <f>SUM(F78,F82,F103)</f>
        <v>78123</v>
      </c>
      <c r="G77" s="167">
        <f t="shared" ref="G77:I77" si="25">SUM(G78,G82,G103)</f>
        <v>137440</v>
      </c>
      <c r="H77" s="167">
        <f t="shared" si="25"/>
        <v>137440</v>
      </c>
      <c r="I77" s="167">
        <f t="shared" si="25"/>
        <v>21397.329999999998</v>
      </c>
      <c r="J77" s="177">
        <f t="shared" si="22"/>
        <v>15.568488067520372</v>
      </c>
    </row>
    <row r="78" spans="2:10" ht="20.100000000000001" customHeight="1" x14ac:dyDescent="0.25">
      <c r="B78" s="232" t="s">
        <v>137</v>
      </c>
      <c r="C78" s="233"/>
      <c r="D78" s="233"/>
      <c r="E78" s="234"/>
      <c r="F78" s="117">
        <f>SUM(F79:F81)</f>
        <v>24636</v>
      </c>
      <c r="G78" s="117">
        <f t="shared" ref="G78:I78" si="26">SUM(G79:G81)</f>
        <v>24636</v>
      </c>
      <c r="H78" s="117">
        <f t="shared" si="26"/>
        <v>24636</v>
      </c>
      <c r="I78" s="117">
        <f t="shared" si="26"/>
        <v>0</v>
      </c>
      <c r="J78" s="178"/>
    </row>
    <row r="79" spans="2:10" ht="20.100000000000001" customHeight="1" x14ac:dyDescent="0.25">
      <c r="B79" s="223" t="s">
        <v>160</v>
      </c>
      <c r="C79" s="224"/>
      <c r="D79" s="224"/>
      <c r="E79" s="225"/>
      <c r="F79" s="50">
        <v>19438</v>
      </c>
      <c r="G79" s="50">
        <v>19438</v>
      </c>
      <c r="H79" s="50">
        <v>19438</v>
      </c>
      <c r="I79" s="50">
        <v>0</v>
      </c>
      <c r="J79" s="175"/>
    </row>
    <row r="80" spans="2:10" ht="20.100000000000001" customHeight="1" x14ac:dyDescent="0.25">
      <c r="B80" s="223" t="s">
        <v>161</v>
      </c>
      <c r="C80" s="224"/>
      <c r="D80" s="224"/>
      <c r="E80" s="225"/>
      <c r="F80" s="50">
        <v>1991</v>
      </c>
      <c r="G80" s="50">
        <v>1991</v>
      </c>
      <c r="H80" s="50">
        <v>1991</v>
      </c>
      <c r="I80" s="50">
        <v>0</v>
      </c>
      <c r="J80" s="175"/>
    </row>
    <row r="81" spans="2:10" ht="20.100000000000001" customHeight="1" x14ac:dyDescent="0.25">
      <c r="B81" s="223" t="s">
        <v>162</v>
      </c>
      <c r="C81" s="224"/>
      <c r="D81" s="224"/>
      <c r="E81" s="225"/>
      <c r="F81" s="50">
        <v>3207</v>
      </c>
      <c r="G81" s="50">
        <v>3207</v>
      </c>
      <c r="H81" s="50">
        <v>3207</v>
      </c>
      <c r="I81" s="50">
        <v>0</v>
      </c>
      <c r="J81" s="175"/>
    </row>
    <row r="82" spans="2:10" ht="20.100000000000001" customHeight="1" x14ac:dyDescent="0.25">
      <c r="B82" s="232" t="s">
        <v>138</v>
      </c>
      <c r="C82" s="233"/>
      <c r="D82" s="233"/>
      <c r="E82" s="234"/>
      <c r="F82" s="117">
        <f>SUM(F83:F102)</f>
        <v>51495</v>
      </c>
      <c r="G82" s="117">
        <f t="shared" ref="G82:I82" si="27">SUM(G83:G102)</f>
        <v>93804</v>
      </c>
      <c r="H82" s="117">
        <f t="shared" si="27"/>
        <v>93804</v>
      </c>
      <c r="I82" s="117">
        <f t="shared" si="27"/>
        <v>21038.949999999997</v>
      </c>
      <c r="J82" s="178">
        <f t="shared" si="22"/>
        <v>22.428627777067074</v>
      </c>
    </row>
    <row r="83" spans="2:10" ht="20.100000000000001" customHeight="1" x14ac:dyDescent="0.25">
      <c r="B83" s="223" t="s">
        <v>163</v>
      </c>
      <c r="C83" s="224"/>
      <c r="D83" s="224"/>
      <c r="E83" s="225"/>
      <c r="F83" s="50">
        <v>2654</v>
      </c>
      <c r="G83" s="50">
        <v>2654</v>
      </c>
      <c r="H83" s="50">
        <v>2654</v>
      </c>
      <c r="I83" s="50">
        <v>0</v>
      </c>
      <c r="J83" s="175"/>
    </row>
    <row r="84" spans="2:10" ht="20.100000000000001" customHeight="1" x14ac:dyDescent="0.25">
      <c r="B84" s="223" t="s">
        <v>164</v>
      </c>
      <c r="C84" s="224"/>
      <c r="D84" s="224"/>
      <c r="E84" s="225"/>
      <c r="F84" s="50">
        <v>3318</v>
      </c>
      <c r="G84" s="50">
        <v>3318</v>
      </c>
      <c r="H84" s="50">
        <v>3318</v>
      </c>
      <c r="I84" s="50">
        <v>0</v>
      </c>
      <c r="J84" s="175"/>
    </row>
    <row r="85" spans="2:10" ht="20.100000000000001" customHeight="1" x14ac:dyDescent="0.25">
      <c r="B85" s="223" t="s">
        <v>165</v>
      </c>
      <c r="C85" s="224"/>
      <c r="D85" s="224"/>
      <c r="E85" s="225"/>
      <c r="F85" s="50">
        <v>5309</v>
      </c>
      <c r="G85" s="50">
        <v>5309</v>
      </c>
      <c r="H85" s="50">
        <v>5309</v>
      </c>
      <c r="I85" s="50">
        <v>0</v>
      </c>
      <c r="J85" s="175"/>
    </row>
    <row r="86" spans="2:10" ht="20.100000000000001" customHeight="1" x14ac:dyDescent="0.25">
      <c r="B86" s="223" t="s">
        <v>166</v>
      </c>
      <c r="C86" s="224"/>
      <c r="D86" s="224"/>
      <c r="E86" s="225"/>
      <c r="F86" s="50">
        <v>2654</v>
      </c>
      <c r="G86" s="50">
        <v>2654</v>
      </c>
      <c r="H86" s="50">
        <v>2654</v>
      </c>
      <c r="I86" s="50">
        <v>0</v>
      </c>
      <c r="J86" s="175"/>
    </row>
    <row r="87" spans="2:10" ht="20.100000000000001" customHeight="1" x14ac:dyDescent="0.25">
      <c r="B87" s="223" t="s">
        <v>194</v>
      </c>
      <c r="C87" s="224"/>
      <c r="D87" s="224"/>
      <c r="E87" s="225"/>
      <c r="F87" s="50">
        <v>10618</v>
      </c>
      <c r="G87" s="50">
        <v>17000</v>
      </c>
      <c r="H87" s="50">
        <v>17000</v>
      </c>
      <c r="I87" s="50">
        <v>13582.94</v>
      </c>
      <c r="J87" s="175">
        <f t="shared" si="22"/>
        <v>79.899647058823533</v>
      </c>
    </row>
    <row r="88" spans="2:10" ht="20.100000000000001" customHeight="1" x14ac:dyDescent="0.25">
      <c r="B88" s="223" t="s">
        <v>167</v>
      </c>
      <c r="C88" s="224"/>
      <c r="D88" s="224"/>
      <c r="E88" s="225"/>
      <c r="F88" s="50">
        <v>3318</v>
      </c>
      <c r="G88" s="50">
        <v>8000</v>
      </c>
      <c r="H88" s="50">
        <v>8000</v>
      </c>
      <c r="I88" s="50">
        <v>4324.7</v>
      </c>
      <c r="J88" s="175">
        <f t="shared" si="22"/>
        <v>54.058750000000003</v>
      </c>
    </row>
    <row r="89" spans="2:10" ht="20.100000000000001" customHeight="1" x14ac:dyDescent="0.25">
      <c r="B89" s="223" t="s">
        <v>168</v>
      </c>
      <c r="C89" s="224"/>
      <c r="D89" s="224"/>
      <c r="E89" s="225"/>
      <c r="F89" s="50">
        <v>1991</v>
      </c>
      <c r="G89" s="50">
        <v>1991</v>
      </c>
      <c r="H89" s="50">
        <v>1991</v>
      </c>
      <c r="I89" s="50">
        <v>0</v>
      </c>
      <c r="J89" s="175"/>
    </row>
    <row r="90" spans="2:10" ht="20.100000000000001" customHeight="1" x14ac:dyDescent="0.25">
      <c r="B90" s="223" t="s">
        <v>169</v>
      </c>
      <c r="C90" s="224"/>
      <c r="D90" s="224"/>
      <c r="E90" s="225"/>
      <c r="F90" s="50">
        <v>1991</v>
      </c>
      <c r="G90" s="50">
        <v>1991</v>
      </c>
      <c r="H90" s="50">
        <v>1991</v>
      </c>
      <c r="I90" s="50">
        <v>0</v>
      </c>
      <c r="J90" s="175"/>
    </row>
    <row r="91" spans="2:10" ht="20.100000000000001" customHeight="1" x14ac:dyDescent="0.25">
      <c r="B91" s="223" t="s">
        <v>170</v>
      </c>
      <c r="C91" s="224"/>
      <c r="D91" s="224"/>
      <c r="E91" s="225"/>
      <c r="F91" s="50">
        <v>1327</v>
      </c>
      <c r="G91" s="50">
        <v>3800</v>
      </c>
      <c r="H91" s="50">
        <v>3800</v>
      </c>
      <c r="I91" s="50">
        <v>0</v>
      </c>
      <c r="J91" s="175"/>
    </row>
    <row r="92" spans="2:10" ht="20.100000000000001" customHeight="1" x14ac:dyDescent="0.25">
      <c r="B92" s="223" t="s">
        <v>171</v>
      </c>
      <c r="C92" s="224"/>
      <c r="D92" s="224"/>
      <c r="E92" s="225"/>
      <c r="F92" s="50">
        <v>796</v>
      </c>
      <c r="G92" s="50">
        <v>3000</v>
      </c>
      <c r="H92" s="50">
        <v>3000</v>
      </c>
      <c r="I92" s="50">
        <v>625.16999999999996</v>
      </c>
      <c r="J92" s="175">
        <f t="shared" si="22"/>
        <v>20.838999999999999</v>
      </c>
    </row>
    <row r="93" spans="2:10" ht="20.100000000000001" customHeight="1" x14ac:dyDescent="0.25">
      <c r="B93" s="223" t="s">
        <v>172</v>
      </c>
      <c r="C93" s="224"/>
      <c r="D93" s="224"/>
      <c r="E93" s="225"/>
      <c r="F93" s="50">
        <v>2654</v>
      </c>
      <c r="G93" s="50">
        <v>5000</v>
      </c>
      <c r="H93" s="50">
        <v>5000</v>
      </c>
      <c r="I93" s="50">
        <v>0</v>
      </c>
      <c r="J93" s="175"/>
    </row>
    <row r="94" spans="2:10" ht="20.100000000000001" customHeight="1" x14ac:dyDescent="0.25">
      <c r="B94" s="223" t="s">
        <v>173</v>
      </c>
      <c r="C94" s="224"/>
      <c r="D94" s="224"/>
      <c r="E94" s="225"/>
      <c r="F94" s="50">
        <v>2654</v>
      </c>
      <c r="G94" s="50">
        <v>8000</v>
      </c>
      <c r="H94" s="50">
        <v>8000</v>
      </c>
      <c r="I94" s="50">
        <v>261.38</v>
      </c>
      <c r="J94" s="175">
        <f t="shared" si="22"/>
        <v>3.2672500000000002</v>
      </c>
    </row>
    <row r="95" spans="2:10" ht="20.100000000000001" customHeight="1" x14ac:dyDescent="0.25">
      <c r="B95" s="223" t="s">
        <v>174</v>
      </c>
      <c r="C95" s="224"/>
      <c r="D95" s="224"/>
      <c r="E95" s="225"/>
      <c r="F95" s="50">
        <v>1991</v>
      </c>
      <c r="G95" s="50">
        <v>4500</v>
      </c>
      <c r="H95" s="50">
        <v>4500</v>
      </c>
      <c r="I95" s="50">
        <v>538.72</v>
      </c>
      <c r="J95" s="175">
        <f t="shared" si="22"/>
        <v>11.971555555555556</v>
      </c>
    </row>
    <row r="96" spans="2:10" ht="20.100000000000001" customHeight="1" x14ac:dyDescent="0.25">
      <c r="B96" s="223" t="s">
        <v>175</v>
      </c>
      <c r="C96" s="224"/>
      <c r="D96" s="224"/>
      <c r="E96" s="225"/>
      <c r="F96" s="50">
        <v>265</v>
      </c>
      <c r="G96" s="50">
        <v>900</v>
      </c>
      <c r="H96" s="50">
        <v>900</v>
      </c>
      <c r="I96" s="50">
        <v>0</v>
      </c>
      <c r="J96" s="175"/>
    </row>
    <row r="97" spans="2:10" ht="20.100000000000001" customHeight="1" x14ac:dyDescent="0.25">
      <c r="B97" s="223" t="s">
        <v>176</v>
      </c>
      <c r="C97" s="224"/>
      <c r="D97" s="224"/>
      <c r="E97" s="225"/>
      <c r="F97" s="50">
        <v>664</v>
      </c>
      <c r="G97" s="50">
        <v>1700</v>
      </c>
      <c r="H97" s="50">
        <v>1700</v>
      </c>
      <c r="I97" s="50">
        <v>0</v>
      </c>
      <c r="J97" s="175"/>
    </row>
    <row r="98" spans="2:10" ht="20.100000000000001" customHeight="1" x14ac:dyDescent="0.25">
      <c r="B98" s="223" t="s">
        <v>177</v>
      </c>
      <c r="C98" s="224"/>
      <c r="D98" s="224"/>
      <c r="E98" s="225"/>
      <c r="F98" s="50">
        <v>1991</v>
      </c>
      <c r="G98" s="50">
        <v>7000</v>
      </c>
      <c r="H98" s="50">
        <v>7000</v>
      </c>
      <c r="I98" s="50">
        <v>397.67</v>
      </c>
      <c r="J98" s="175">
        <f t="shared" si="22"/>
        <v>5.681</v>
      </c>
    </row>
    <row r="99" spans="2:10" ht="20.100000000000001" customHeight="1" x14ac:dyDescent="0.25">
      <c r="B99" s="223" t="s">
        <v>178</v>
      </c>
      <c r="C99" s="224"/>
      <c r="D99" s="224"/>
      <c r="E99" s="225"/>
      <c r="F99" s="50">
        <v>664</v>
      </c>
      <c r="G99" s="50">
        <v>5000</v>
      </c>
      <c r="H99" s="50">
        <v>5000</v>
      </c>
      <c r="I99" s="50">
        <v>0</v>
      </c>
      <c r="J99" s="175"/>
    </row>
    <row r="100" spans="2:10" ht="20.100000000000001" customHeight="1" x14ac:dyDescent="0.25">
      <c r="B100" s="223" t="s">
        <v>179</v>
      </c>
      <c r="C100" s="224"/>
      <c r="D100" s="224"/>
      <c r="E100" s="225"/>
      <c r="F100" s="50">
        <v>1327</v>
      </c>
      <c r="G100" s="50">
        <v>4800</v>
      </c>
      <c r="H100" s="50">
        <v>4800</v>
      </c>
      <c r="I100" s="50">
        <v>315.87</v>
      </c>
      <c r="J100" s="175">
        <f t="shared" si="22"/>
        <v>6.5806249999999995</v>
      </c>
    </row>
    <row r="101" spans="2:10" ht="20.100000000000001" customHeight="1" x14ac:dyDescent="0.25">
      <c r="B101" s="223" t="s">
        <v>195</v>
      </c>
      <c r="C101" s="224"/>
      <c r="D101" s="224"/>
      <c r="E101" s="225"/>
      <c r="F101" s="50">
        <v>3982</v>
      </c>
      <c r="G101" s="50">
        <v>4800</v>
      </c>
      <c r="H101" s="50">
        <v>4800</v>
      </c>
      <c r="I101" s="50">
        <v>992.5</v>
      </c>
      <c r="J101" s="175">
        <f t="shared" si="22"/>
        <v>20.677083333333332</v>
      </c>
    </row>
    <row r="102" spans="2:10" ht="20.100000000000001" customHeight="1" x14ac:dyDescent="0.25">
      <c r="B102" s="223" t="s">
        <v>184</v>
      </c>
      <c r="C102" s="224"/>
      <c r="D102" s="224"/>
      <c r="E102" s="225"/>
      <c r="F102" s="50">
        <v>1327</v>
      </c>
      <c r="G102" s="50">
        <v>2387</v>
      </c>
      <c r="H102" s="50">
        <v>2387</v>
      </c>
      <c r="I102" s="50">
        <v>0</v>
      </c>
      <c r="J102" s="175"/>
    </row>
    <row r="103" spans="2:10" ht="20.100000000000001" customHeight="1" x14ac:dyDescent="0.25">
      <c r="B103" s="232" t="s">
        <v>141</v>
      </c>
      <c r="C103" s="233"/>
      <c r="D103" s="233"/>
      <c r="E103" s="234"/>
      <c r="F103" s="117">
        <f>SUM(F104:F106)</f>
        <v>1992</v>
      </c>
      <c r="G103" s="117">
        <f t="shared" ref="G103:I103" si="28">SUM(G104:G106)</f>
        <v>19000</v>
      </c>
      <c r="H103" s="117">
        <f t="shared" si="28"/>
        <v>19000</v>
      </c>
      <c r="I103" s="117">
        <f t="shared" si="28"/>
        <v>358.38</v>
      </c>
      <c r="J103" s="178">
        <f t="shared" si="22"/>
        <v>1.8862105263157896</v>
      </c>
    </row>
    <row r="104" spans="2:10" ht="20.100000000000001" customHeight="1" x14ac:dyDescent="0.25">
      <c r="B104" s="223" t="s">
        <v>186</v>
      </c>
      <c r="C104" s="224"/>
      <c r="D104" s="224"/>
      <c r="E104" s="225"/>
      <c r="F104" s="50">
        <v>664</v>
      </c>
      <c r="G104" s="50">
        <v>3000</v>
      </c>
      <c r="H104" s="50">
        <v>3000</v>
      </c>
      <c r="I104" s="50">
        <v>0</v>
      </c>
      <c r="J104" s="175"/>
    </row>
    <row r="105" spans="2:10" ht="20.100000000000001" customHeight="1" x14ac:dyDescent="0.25">
      <c r="B105" s="223" t="s">
        <v>187</v>
      </c>
      <c r="C105" s="224"/>
      <c r="D105" s="224"/>
      <c r="E105" s="225"/>
      <c r="F105" s="50">
        <v>664</v>
      </c>
      <c r="G105" s="50">
        <v>3000</v>
      </c>
      <c r="H105" s="50">
        <v>3000</v>
      </c>
      <c r="I105" s="50">
        <v>358.38</v>
      </c>
      <c r="J105" s="175">
        <f t="shared" si="22"/>
        <v>11.946</v>
      </c>
    </row>
    <row r="106" spans="2:10" ht="20.100000000000001" customHeight="1" x14ac:dyDescent="0.25">
      <c r="B106" s="223" t="s">
        <v>192</v>
      </c>
      <c r="C106" s="224"/>
      <c r="D106" s="224"/>
      <c r="E106" s="225"/>
      <c r="F106" s="50">
        <v>664</v>
      </c>
      <c r="G106" s="50">
        <v>13000</v>
      </c>
      <c r="H106" s="50">
        <v>13000</v>
      </c>
      <c r="I106" s="50">
        <v>0</v>
      </c>
      <c r="J106" s="175"/>
    </row>
    <row r="107" spans="2:10" ht="20.100000000000001" customHeight="1" x14ac:dyDescent="0.25">
      <c r="B107" s="229" t="s">
        <v>151</v>
      </c>
      <c r="C107" s="230"/>
      <c r="D107" s="230"/>
      <c r="E107" s="231"/>
      <c r="F107" s="167">
        <f>SUM(F108)</f>
        <v>36233</v>
      </c>
      <c r="G107" s="167">
        <f t="shared" ref="G107:I107" si="29">SUM(G108)</f>
        <v>80092</v>
      </c>
      <c r="H107" s="167">
        <f t="shared" si="29"/>
        <v>80092</v>
      </c>
      <c r="I107" s="167">
        <f t="shared" si="29"/>
        <v>1544.16</v>
      </c>
      <c r="J107" s="177">
        <f t="shared" si="22"/>
        <v>1.9279828197572795</v>
      </c>
    </row>
    <row r="108" spans="2:10" ht="20.100000000000001" customHeight="1" x14ac:dyDescent="0.25">
      <c r="B108" s="229" t="s">
        <v>152</v>
      </c>
      <c r="C108" s="230"/>
      <c r="D108" s="230"/>
      <c r="E108" s="231"/>
      <c r="F108" s="167">
        <f>SUM(F109,F119,F121)</f>
        <v>36233</v>
      </c>
      <c r="G108" s="167">
        <f t="shared" ref="G108:I108" si="30">SUM(G109,G119,G121)</f>
        <v>80092</v>
      </c>
      <c r="H108" s="167">
        <f t="shared" si="30"/>
        <v>80092</v>
      </c>
      <c r="I108" s="167">
        <f t="shared" si="30"/>
        <v>1544.16</v>
      </c>
      <c r="J108" s="177">
        <f t="shared" si="22"/>
        <v>1.9279828197572795</v>
      </c>
    </row>
    <row r="109" spans="2:10" ht="20.100000000000001" customHeight="1" x14ac:dyDescent="0.25">
      <c r="B109" s="232" t="s">
        <v>138</v>
      </c>
      <c r="C109" s="233"/>
      <c r="D109" s="233"/>
      <c r="E109" s="234"/>
      <c r="F109" s="117">
        <f>SUM(F110:F118)</f>
        <v>25217</v>
      </c>
      <c r="G109" s="117">
        <f t="shared" ref="G109:I109" si="31">SUM(G110:G118)</f>
        <v>51530</v>
      </c>
      <c r="H109" s="117">
        <f t="shared" si="31"/>
        <v>51530</v>
      </c>
      <c r="I109" s="117">
        <f t="shared" si="31"/>
        <v>1513.28</v>
      </c>
      <c r="J109" s="178">
        <f t="shared" si="22"/>
        <v>2.9366970696681545</v>
      </c>
    </row>
    <row r="110" spans="2:10" ht="20.100000000000001" customHeight="1" x14ac:dyDescent="0.25">
      <c r="B110" s="223" t="s">
        <v>166</v>
      </c>
      <c r="C110" s="224"/>
      <c r="D110" s="224"/>
      <c r="E110" s="225"/>
      <c r="F110" s="50">
        <v>2654</v>
      </c>
      <c r="G110" s="50">
        <v>3500</v>
      </c>
      <c r="H110" s="50">
        <v>3500</v>
      </c>
      <c r="I110" s="50">
        <v>0</v>
      </c>
      <c r="J110" s="175"/>
    </row>
    <row r="111" spans="2:10" ht="20.100000000000001" customHeight="1" x14ac:dyDescent="0.25">
      <c r="B111" s="223" t="s">
        <v>167</v>
      </c>
      <c r="C111" s="224"/>
      <c r="D111" s="224"/>
      <c r="E111" s="225"/>
      <c r="F111" s="50">
        <v>1327</v>
      </c>
      <c r="G111" s="50">
        <v>2500</v>
      </c>
      <c r="H111" s="50">
        <v>2500</v>
      </c>
      <c r="I111" s="50">
        <v>0</v>
      </c>
      <c r="J111" s="175"/>
    </row>
    <row r="112" spans="2:10" ht="20.100000000000001" customHeight="1" x14ac:dyDescent="0.25">
      <c r="B112" s="223" t="s">
        <v>168</v>
      </c>
      <c r="C112" s="224"/>
      <c r="D112" s="224"/>
      <c r="E112" s="225"/>
      <c r="F112" s="50">
        <v>1327</v>
      </c>
      <c r="G112" s="50">
        <v>1500</v>
      </c>
      <c r="H112" s="50">
        <v>1500</v>
      </c>
      <c r="I112" s="50">
        <v>0</v>
      </c>
      <c r="J112" s="175"/>
    </row>
    <row r="113" spans="2:10" ht="20.100000000000001" customHeight="1" x14ac:dyDescent="0.25">
      <c r="B113" s="223" t="s">
        <v>170</v>
      </c>
      <c r="C113" s="224"/>
      <c r="D113" s="224"/>
      <c r="E113" s="225"/>
      <c r="F113" s="50">
        <v>3982</v>
      </c>
      <c r="G113" s="50">
        <v>4000</v>
      </c>
      <c r="H113" s="50">
        <v>4000</v>
      </c>
      <c r="I113" s="50">
        <v>0</v>
      </c>
      <c r="J113" s="175"/>
    </row>
    <row r="114" spans="2:10" ht="20.100000000000001" customHeight="1" x14ac:dyDescent="0.25">
      <c r="B114" s="223" t="s">
        <v>171</v>
      </c>
      <c r="C114" s="224"/>
      <c r="D114" s="224"/>
      <c r="E114" s="225"/>
      <c r="F114" s="50">
        <v>1327</v>
      </c>
      <c r="G114" s="50">
        <v>1500</v>
      </c>
      <c r="H114" s="50">
        <v>1500</v>
      </c>
      <c r="I114" s="50">
        <v>0</v>
      </c>
      <c r="J114" s="175"/>
    </row>
    <row r="115" spans="2:10" ht="20.100000000000001" customHeight="1" x14ac:dyDescent="0.25">
      <c r="B115" s="223" t="s">
        <v>172</v>
      </c>
      <c r="C115" s="224"/>
      <c r="D115" s="224"/>
      <c r="E115" s="225"/>
      <c r="F115" s="50">
        <v>3982</v>
      </c>
      <c r="G115" s="50">
        <v>17000</v>
      </c>
      <c r="H115" s="50">
        <v>17000</v>
      </c>
      <c r="I115" s="50">
        <v>1513.28</v>
      </c>
      <c r="J115" s="175">
        <f t="shared" si="22"/>
        <v>8.9016470588235297</v>
      </c>
    </row>
    <row r="116" spans="2:10" ht="20.100000000000001" customHeight="1" x14ac:dyDescent="0.25">
      <c r="B116" s="223" t="s">
        <v>173</v>
      </c>
      <c r="C116" s="224"/>
      <c r="D116" s="224"/>
      <c r="E116" s="225"/>
      <c r="F116" s="50">
        <v>2654</v>
      </c>
      <c r="G116" s="50">
        <v>7800</v>
      </c>
      <c r="H116" s="50">
        <v>7800</v>
      </c>
      <c r="I116" s="50">
        <v>0</v>
      </c>
      <c r="J116" s="175"/>
    </row>
    <row r="117" spans="2:10" ht="20.100000000000001" customHeight="1" x14ac:dyDescent="0.25">
      <c r="B117" s="223" t="s">
        <v>177</v>
      </c>
      <c r="C117" s="224"/>
      <c r="D117" s="224"/>
      <c r="E117" s="225"/>
      <c r="F117" s="50">
        <v>3982</v>
      </c>
      <c r="G117" s="50">
        <v>8730</v>
      </c>
      <c r="H117" s="50">
        <v>8730</v>
      </c>
      <c r="I117" s="50">
        <v>0</v>
      </c>
      <c r="J117" s="175"/>
    </row>
    <row r="118" spans="2:10" ht="20.100000000000001" customHeight="1" x14ac:dyDescent="0.25">
      <c r="B118" s="223" t="s">
        <v>179</v>
      </c>
      <c r="C118" s="224"/>
      <c r="D118" s="224"/>
      <c r="E118" s="225"/>
      <c r="F118" s="50">
        <v>3982</v>
      </c>
      <c r="G118" s="50">
        <v>5000</v>
      </c>
      <c r="H118" s="50">
        <v>5000</v>
      </c>
      <c r="I118" s="50">
        <v>0</v>
      </c>
      <c r="J118" s="175"/>
    </row>
    <row r="119" spans="2:10" ht="20.100000000000001" customHeight="1" x14ac:dyDescent="0.25">
      <c r="B119" s="232" t="s">
        <v>142</v>
      </c>
      <c r="C119" s="233"/>
      <c r="D119" s="233"/>
      <c r="E119" s="234"/>
      <c r="F119" s="117">
        <f>SUM(F120)</f>
        <v>1062</v>
      </c>
      <c r="G119" s="117">
        <f t="shared" ref="G119:I119" si="32">SUM(G120)</f>
        <v>1062</v>
      </c>
      <c r="H119" s="117">
        <f t="shared" si="32"/>
        <v>1062</v>
      </c>
      <c r="I119" s="117">
        <f t="shared" si="32"/>
        <v>30.88</v>
      </c>
      <c r="J119" s="178">
        <f t="shared" si="22"/>
        <v>2.9077212806026367</v>
      </c>
    </row>
    <row r="120" spans="2:10" ht="20.100000000000001" customHeight="1" x14ac:dyDescent="0.25">
      <c r="B120" s="223" t="s">
        <v>196</v>
      </c>
      <c r="C120" s="224"/>
      <c r="D120" s="224"/>
      <c r="E120" s="225"/>
      <c r="F120" s="50">
        <v>1062</v>
      </c>
      <c r="G120" s="50">
        <v>1062</v>
      </c>
      <c r="H120" s="50">
        <v>1062</v>
      </c>
      <c r="I120" s="50">
        <v>30.88</v>
      </c>
      <c r="J120" s="175">
        <f t="shared" si="22"/>
        <v>2.9077212806026367</v>
      </c>
    </row>
    <row r="121" spans="2:10" ht="20.100000000000001" customHeight="1" x14ac:dyDescent="0.25">
      <c r="B121" s="232" t="s">
        <v>141</v>
      </c>
      <c r="C121" s="233"/>
      <c r="D121" s="233"/>
      <c r="E121" s="234"/>
      <c r="F121" s="117">
        <f>SUM(F122:F124)</f>
        <v>9954</v>
      </c>
      <c r="G121" s="117">
        <f t="shared" ref="G121:I121" si="33">SUM(G122:G124)</f>
        <v>27500</v>
      </c>
      <c r="H121" s="117">
        <f t="shared" si="33"/>
        <v>27500</v>
      </c>
      <c r="I121" s="117">
        <f t="shared" si="33"/>
        <v>0</v>
      </c>
      <c r="J121" s="178"/>
    </row>
    <row r="122" spans="2:10" ht="20.100000000000001" customHeight="1" x14ac:dyDescent="0.25">
      <c r="B122" s="223" t="s">
        <v>190</v>
      </c>
      <c r="C122" s="224"/>
      <c r="D122" s="224"/>
      <c r="E122" s="225"/>
      <c r="F122" s="50">
        <v>3982</v>
      </c>
      <c r="G122" s="50">
        <v>4500</v>
      </c>
      <c r="H122" s="50">
        <v>4500</v>
      </c>
      <c r="I122" s="50">
        <v>0</v>
      </c>
      <c r="J122" s="175"/>
    </row>
    <row r="123" spans="2:10" ht="20.100000000000001" customHeight="1" x14ac:dyDescent="0.25">
      <c r="B123" s="223" t="s">
        <v>186</v>
      </c>
      <c r="C123" s="224"/>
      <c r="D123" s="224"/>
      <c r="E123" s="225"/>
      <c r="F123" s="50">
        <v>2654</v>
      </c>
      <c r="G123" s="50">
        <v>3000</v>
      </c>
      <c r="H123" s="50">
        <v>3000</v>
      </c>
      <c r="I123" s="50">
        <v>0</v>
      </c>
      <c r="J123" s="175"/>
    </row>
    <row r="124" spans="2:10" ht="20.100000000000001" customHeight="1" x14ac:dyDescent="0.25">
      <c r="B124" s="223" t="s">
        <v>192</v>
      </c>
      <c r="C124" s="224"/>
      <c r="D124" s="224"/>
      <c r="E124" s="225"/>
      <c r="F124" s="50">
        <v>3318</v>
      </c>
      <c r="G124" s="50">
        <v>20000</v>
      </c>
      <c r="H124" s="50">
        <v>20000</v>
      </c>
      <c r="I124" s="50">
        <v>0</v>
      </c>
      <c r="J124" s="175"/>
    </row>
    <row r="125" spans="2:10" ht="20.100000000000001" customHeight="1" x14ac:dyDescent="0.25">
      <c r="B125" s="229" t="s">
        <v>153</v>
      </c>
      <c r="C125" s="230"/>
      <c r="D125" s="230"/>
      <c r="E125" s="231"/>
      <c r="F125" s="167">
        <f>SUM(F126)</f>
        <v>125958</v>
      </c>
      <c r="G125" s="167">
        <f t="shared" ref="G125:I125" si="34">SUM(G126)</f>
        <v>137518</v>
      </c>
      <c r="H125" s="167">
        <f t="shared" si="34"/>
        <v>137518</v>
      </c>
      <c r="I125" s="167">
        <f t="shared" si="34"/>
        <v>4088.2000000000003</v>
      </c>
      <c r="J125" s="177">
        <f t="shared" si="22"/>
        <v>2.9728471909131899</v>
      </c>
    </row>
    <row r="126" spans="2:10" ht="20.100000000000001" customHeight="1" x14ac:dyDescent="0.25">
      <c r="B126" s="229" t="s">
        <v>154</v>
      </c>
      <c r="C126" s="230"/>
      <c r="D126" s="230"/>
      <c r="E126" s="231"/>
      <c r="F126" s="167">
        <f>SUM(F127,F130,F142)</f>
        <v>125958</v>
      </c>
      <c r="G126" s="167">
        <f t="shared" ref="G126:I126" si="35">SUM(G127,G130,G142)</f>
        <v>137518</v>
      </c>
      <c r="H126" s="167">
        <f t="shared" si="35"/>
        <v>137518</v>
      </c>
      <c r="I126" s="167">
        <f t="shared" si="35"/>
        <v>4088.2000000000003</v>
      </c>
      <c r="J126" s="177">
        <f t="shared" si="22"/>
        <v>2.9728471909131899</v>
      </c>
    </row>
    <row r="127" spans="2:10" ht="20.100000000000001" customHeight="1" x14ac:dyDescent="0.25">
      <c r="B127" s="232" t="s">
        <v>137</v>
      </c>
      <c r="C127" s="233"/>
      <c r="D127" s="233"/>
      <c r="E127" s="234"/>
      <c r="F127" s="117">
        <f>SUM(F128:F129)</f>
        <v>3053</v>
      </c>
      <c r="G127" s="117">
        <f t="shared" ref="G127:I127" si="36">SUM(G128:G129)</f>
        <v>0</v>
      </c>
      <c r="H127" s="117">
        <f t="shared" si="36"/>
        <v>0</v>
      </c>
      <c r="I127" s="117">
        <f t="shared" si="36"/>
        <v>0</v>
      </c>
      <c r="J127" s="178"/>
    </row>
    <row r="128" spans="2:10" ht="20.100000000000001" customHeight="1" x14ac:dyDescent="0.25">
      <c r="B128" s="223" t="s">
        <v>160</v>
      </c>
      <c r="C128" s="224"/>
      <c r="D128" s="224"/>
      <c r="E128" s="225"/>
      <c r="F128" s="50">
        <v>2620</v>
      </c>
      <c r="G128" s="50">
        <v>0</v>
      </c>
      <c r="H128" s="50">
        <v>0</v>
      </c>
      <c r="I128" s="50">
        <v>0</v>
      </c>
      <c r="J128" s="175"/>
    </row>
    <row r="129" spans="2:10" ht="20.100000000000001" customHeight="1" x14ac:dyDescent="0.25">
      <c r="B129" s="223" t="s">
        <v>162</v>
      </c>
      <c r="C129" s="224"/>
      <c r="D129" s="224"/>
      <c r="E129" s="225"/>
      <c r="F129" s="50">
        <v>433</v>
      </c>
      <c r="G129" s="50">
        <v>0</v>
      </c>
      <c r="H129" s="50">
        <v>0</v>
      </c>
      <c r="I129" s="50">
        <v>0</v>
      </c>
      <c r="J129" s="175"/>
    </row>
    <row r="130" spans="2:10" ht="20.100000000000001" customHeight="1" x14ac:dyDescent="0.25">
      <c r="B130" s="232" t="s">
        <v>138</v>
      </c>
      <c r="C130" s="233"/>
      <c r="D130" s="233"/>
      <c r="E130" s="234"/>
      <c r="F130" s="117">
        <f>SUM(F131:F141)</f>
        <v>74681</v>
      </c>
      <c r="G130" s="117">
        <f t="shared" ref="G130:I130" si="37">SUM(G131:G141)</f>
        <v>81990</v>
      </c>
      <c r="H130" s="117">
        <f t="shared" si="37"/>
        <v>81990</v>
      </c>
      <c r="I130" s="117">
        <f t="shared" si="37"/>
        <v>4088.2000000000003</v>
      </c>
      <c r="J130" s="178">
        <f t="shared" si="22"/>
        <v>4.9862178314428593</v>
      </c>
    </row>
    <row r="131" spans="2:10" ht="20.100000000000001" customHeight="1" x14ac:dyDescent="0.25">
      <c r="B131" s="223" t="s">
        <v>163</v>
      </c>
      <c r="C131" s="224"/>
      <c r="D131" s="224"/>
      <c r="E131" s="225"/>
      <c r="F131" s="50"/>
      <c r="G131" s="50">
        <v>1000</v>
      </c>
      <c r="H131" s="50">
        <v>1000</v>
      </c>
      <c r="I131" s="50">
        <v>269.92</v>
      </c>
      <c r="J131" s="175">
        <f t="shared" si="22"/>
        <v>26.992000000000001</v>
      </c>
    </row>
    <row r="132" spans="2:10" ht="20.100000000000001" customHeight="1" x14ac:dyDescent="0.25">
      <c r="B132" s="223" t="s">
        <v>166</v>
      </c>
      <c r="C132" s="224"/>
      <c r="D132" s="224"/>
      <c r="E132" s="225"/>
      <c r="F132" s="50">
        <v>2500</v>
      </c>
      <c r="G132" s="50">
        <v>2500</v>
      </c>
      <c r="H132" s="50">
        <v>2500</v>
      </c>
      <c r="I132" s="50">
        <v>0</v>
      </c>
      <c r="J132" s="175"/>
    </row>
    <row r="133" spans="2:10" ht="20.100000000000001" customHeight="1" x14ac:dyDescent="0.25">
      <c r="B133" s="235" t="s">
        <v>168</v>
      </c>
      <c r="C133" s="236"/>
      <c r="D133" s="236"/>
      <c r="E133" s="237"/>
      <c r="F133" s="50"/>
      <c r="G133" s="50">
        <v>500</v>
      </c>
      <c r="H133" s="50">
        <v>500</v>
      </c>
      <c r="I133" s="50">
        <v>0</v>
      </c>
      <c r="J133" s="175"/>
    </row>
    <row r="134" spans="2:10" ht="20.100000000000001" customHeight="1" x14ac:dyDescent="0.25">
      <c r="B134" s="235" t="s">
        <v>169</v>
      </c>
      <c r="C134" s="236"/>
      <c r="D134" s="236"/>
      <c r="E134" s="237"/>
      <c r="F134" s="50"/>
      <c r="G134" s="50">
        <v>500</v>
      </c>
      <c r="H134" s="50">
        <v>500</v>
      </c>
      <c r="I134" s="50">
        <v>0</v>
      </c>
      <c r="J134" s="175"/>
    </row>
    <row r="135" spans="2:10" ht="20.100000000000001" customHeight="1" x14ac:dyDescent="0.25">
      <c r="B135" s="235" t="s">
        <v>170</v>
      </c>
      <c r="C135" s="236"/>
      <c r="D135" s="236"/>
      <c r="E135" s="237"/>
      <c r="F135" s="50"/>
      <c r="G135" s="50">
        <v>1000</v>
      </c>
      <c r="H135" s="50">
        <v>1000</v>
      </c>
      <c r="I135" s="50">
        <v>0</v>
      </c>
      <c r="J135" s="175"/>
    </row>
    <row r="136" spans="2:10" ht="20.100000000000001" customHeight="1" x14ac:dyDescent="0.25">
      <c r="B136" s="223" t="s">
        <v>171</v>
      </c>
      <c r="C136" s="224"/>
      <c r="D136" s="224"/>
      <c r="E136" s="225"/>
      <c r="F136" s="50"/>
      <c r="G136" s="50">
        <v>1000</v>
      </c>
      <c r="H136" s="50">
        <v>1000</v>
      </c>
      <c r="I136" s="50">
        <v>560</v>
      </c>
      <c r="J136" s="175">
        <f t="shared" si="22"/>
        <v>56.000000000000007</v>
      </c>
    </row>
    <row r="137" spans="2:10" ht="20.100000000000001" customHeight="1" x14ac:dyDescent="0.25">
      <c r="B137" s="223" t="s">
        <v>172</v>
      </c>
      <c r="C137" s="224"/>
      <c r="D137" s="224"/>
      <c r="E137" s="225"/>
      <c r="F137" s="50">
        <v>17691</v>
      </c>
      <c r="G137" s="50">
        <v>19500</v>
      </c>
      <c r="H137" s="50">
        <v>19500</v>
      </c>
      <c r="I137" s="50">
        <v>0</v>
      </c>
      <c r="J137" s="175"/>
    </row>
    <row r="138" spans="2:10" ht="20.100000000000001" customHeight="1" x14ac:dyDescent="0.25">
      <c r="B138" s="223" t="s">
        <v>173</v>
      </c>
      <c r="C138" s="224"/>
      <c r="D138" s="224"/>
      <c r="E138" s="225"/>
      <c r="F138" s="50">
        <v>11609</v>
      </c>
      <c r="G138" s="50">
        <v>11609</v>
      </c>
      <c r="H138" s="50">
        <v>11609</v>
      </c>
      <c r="I138" s="50">
        <v>73</v>
      </c>
      <c r="J138" s="175">
        <f t="shared" ref="J138:J151" si="38">(I138/H138)*100</f>
        <v>0.62882246532862429</v>
      </c>
    </row>
    <row r="139" spans="2:10" ht="20.100000000000001" customHeight="1" x14ac:dyDescent="0.25">
      <c r="B139" s="223" t="s">
        <v>177</v>
      </c>
      <c r="C139" s="224"/>
      <c r="D139" s="224"/>
      <c r="E139" s="225"/>
      <c r="F139" s="50">
        <v>42881</v>
      </c>
      <c r="G139" s="50">
        <v>42881</v>
      </c>
      <c r="H139" s="50">
        <v>42881</v>
      </c>
      <c r="I139" s="50">
        <v>2819.55</v>
      </c>
      <c r="J139" s="175">
        <f t="shared" si="38"/>
        <v>6.5752897553695107</v>
      </c>
    </row>
    <row r="140" spans="2:10" ht="20.100000000000001" customHeight="1" x14ac:dyDescent="0.25">
      <c r="B140" s="235" t="s">
        <v>179</v>
      </c>
      <c r="C140" s="236"/>
      <c r="D140" s="236"/>
      <c r="E140" s="237"/>
      <c r="F140" s="50"/>
      <c r="G140" s="50">
        <v>500</v>
      </c>
      <c r="H140" s="50">
        <v>500</v>
      </c>
      <c r="I140" s="50">
        <v>0</v>
      </c>
      <c r="J140" s="175"/>
    </row>
    <row r="141" spans="2:10" ht="20.100000000000001" customHeight="1" x14ac:dyDescent="0.25">
      <c r="B141" s="223" t="s">
        <v>195</v>
      </c>
      <c r="C141" s="224"/>
      <c r="D141" s="224"/>
      <c r="E141" s="225"/>
      <c r="F141" s="50"/>
      <c r="G141" s="50">
        <v>1000</v>
      </c>
      <c r="H141" s="50">
        <v>1000</v>
      </c>
      <c r="I141" s="50">
        <v>365.73</v>
      </c>
      <c r="J141" s="175">
        <f t="shared" si="38"/>
        <v>36.573</v>
      </c>
    </row>
    <row r="142" spans="2:10" ht="20.100000000000001" customHeight="1" x14ac:dyDescent="0.25">
      <c r="B142" s="232" t="s">
        <v>141</v>
      </c>
      <c r="C142" s="233"/>
      <c r="D142" s="233"/>
      <c r="E142" s="234"/>
      <c r="F142" s="117">
        <f>SUM(F143:F147)</f>
        <v>48224</v>
      </c>
      <c r="G142" s="117">
        <f t="shared" ref="G142:I142" si="39">SUM(G143:G147)</f>
        <v>55528</v>
      </c>
      <c r="H142" s="117">
        <f t="shared" si="39"/>
        <v>55528</v>
      </c>
      <c r="I142" s="117">
        <f t="shared" si="39"/>
        <v>0</v>
      </c>
      <c r="J142" s="178">
        <f t="shared" si="38"/>
        <v>0</v>
      </c>
    </row>
    <row r="143" spans="2:10" ht="20.100000000000001" customHeight="1" x14ac:dyDescent="0.25">
      <c r="B143" s="223" t="s">
        <v>190</v>
      </c>
      <c r="C143" s="224"/>
      <c r="D143" s="224"/>
      <c r="E143" s="225"/>
      <c r="F143" s="50">
        <v>13242</v>
      </c>
      <c r="G143" s="50">
        <v>13242</v>
      </c>
      <c r="H143" s="50">
        <v>13242</v>
      </c>
      <c r="I143" s="50">
        <v>0</v>
      </c>
      <c r="J143" s="175"/>
    </row>
    <row r="144" spans="2:10" ht="20.100000000000001" customHeight="1" x14ac:dyDescent="0.25">
      <c r="B144" s="223" t="s">
        <v>186</v>
      </c>
      <c r="C144" s="224"/>
      <c r="D144" s="224"/>
      <c r="E144" s="225"/>
      <c r="F144" s="50">
        <v>4982</v>
      </c>
      <c r="G144" s="50">
        <v>4982</v>
      </c>
      <c r="H144" s="50">
        <v>4982</v>
      </c>
      <c r="I144" s="50">
        <v>0</v>
      </c>
      <c r="J144" s="175"/>
    </row>
    <row r="145" spans="2:10" ht="20.100000000000001" customHeight="1" x14ac:dyDescent="0.25">
      <c r="B145" s="235" t="s">
        <v>187</v>
      </c>
      <c r="C145" s="236"/>
      <c r="D145" s="236"/>
      <c r="E145" s="237"/>
      <c r="F145" s="50"/>
      <c r="G145" s="50">
        <v>1000</v>
      </c>
      <c r="H145" s="50">
        <v>1000</v>
      </c>
      <c r="I145" s="50">
        <v>0</v>
      </c>
      <c r="J145" s="191"/>
    </row>
    <row r="146" spans="2:10" ht="20.100000000000001" customHeight="1" x14ac:dyDescent="0.25">
      <c r="B146" s="235" t="s">
        <v>201</v>
      </c>
      <c r="C146" s="236"/>
      <c r="D146" s="236"/>
      <c r="E146" s="237"/>
      <c r="F146" s="50"/>
      <c r="G146" s="50">
        <v>3000</v>
      </c>
      <c r="H146" s="50">
        <v>3000</v>
      </c>
      <c r="I146" s="50">
        <v>0</v>
      </c>
      <c r="J146" s="175"/>
    </row>
    <row r="147" spans="2:10" ht="20.100000000000001" customHeight="1" x14ac:dyDescent="0.25">
      <c r="B147" s="223" t="s">
        <v>192</v>
      </c>
      <c r="C147" s="224"/>
      <c r="D147" s="224"/>
      <c r="E147" s="225"/>
      <c r="F147" s="50">
        <v>30000</v>
      </c>
      <c r="G147" s="50">
        <v>33304</v>
      </c>
      <c r="H147" s="50">
        <v>33304</v>
      </c>
      <c r="I147" s="50">
        <v>0</v>
      </c>
      <c r="J147" s="175"/>
    </row>
    <row r="148" spans="2:10" ht="20.100000000000001" customHeight="1" x14ac:dyDescent="0.25">
      <c r="B148" s="229" t="s">
        <v>155</v>
      </c>
      <c r="C148" s="230"/>
      <c r="D148" s="230"/>
      <c r="E148" s="231"/>
      <c r="F148" s="167">
        <f>SUM(F149)</f>
        <v>4685</v>
      </c>
      <c r="G148" s="167">
        <f t="shared" ref="G148:I148" si="40">SUM(G149)</f>
        <v>5428</v>
      </c>
      <c r="H148" s="167">
        <f t="shared" si="40"/>
        <v>5428</v>
      </c>
      <c r="I148" s="167">
        <f t="shared" si="40"/>
        <v>742.37</v>
      </c>
      <c r="J148" s="177">
        <f t="shared" si="38"/>
        <v>13.676676492262343</v>
      </c>
    </row>
    <row r="149" spans="2:10" ht="20.100000000000001" customHeight="1" x14ac:dyDescent="0.25">
      <c r="B149" s="229" t="s">
        <v>156</v>
      </c>
      <c r="C149" s="230"/>
      <c r="D149" s="230"/>
      <c r="E149" s="231"/>
      <c r="F149" s="167">
        <f>SUM(F150)</f>
        <v>4685</v>
      </c>
      <c r="G149" s="167">
        <f t="shared" ref="G149:I149" si="41">SUM(G150)</f>
        <v>5428</v>
      </c>
      <c r="H149" s="167">
        <f t="shared" si="41"/>
        <v>5428</v>
      </c>
      <c r="I149" s="167">
        <f t="shared" si="41"/>
        <v>742.37</v>
      </c>
      <c r="J149" s="177">
        <f t="shared" si="38"/>
        <v>13.676676492262343</v>
      </c>
    </row>
    <row r="150" spans="2:10" ht="20.100000000000001" customHeight="1" x14ac:dyDescent="0.25">
      <c r="B150" s="232" t="s">
        <v>138</v>
      </c>
      <c r="C150" s="233"/>
      <c r="D150" s="233"/>
      <c r="E150" s="234"/>
      <c r="F150" s="117">
        <f>SUM(F151:F153)</f>
        <v>4685</v>
      </c>
      <c r="G150" s="117">
        <f t="shared" ref="G150:I150" si="42">SUM(G151:G153)</f>
        <v>5428</v>
      </c>
      <c r="H150" s="117">
        <f t="shared" si="42"/>
        <v>5428</v>
      </c>
      <c r="I150" s="117">
        <f t="shared" si="42"/>
        <v>742.37</v>
      </c>
      <c r="J150" s="178">
        <f t="shared" si="38"/>
        <v>13.676676492262343</v>
      </c>
    </row>
    <row r="151" spans="2:10" ht="20.100000000000001" customHeight="1" x14ac:dyDescent="0.25">
      <c r="B151" s="223" t="s">
        <v>171</v>
      </c>
      <c r="C151" s="224"/>
      <c r="D151" s="224"/>
      <c r="E151" s="225"/>
      <c r="F151" s="50">
        <v>1500</v>
      </c>
      <c r="G151" s="50">
        <v>2243</v>
      </c>
      <c r="H151" s="50">
        <v>2243</v>
      </c>
      <c r="I151" s="50">
        <v>742.37</v>
      </c>
      <c r="J151" s="175">
        <f t="shared" si="38"/>
        <v>33.097191261703074</v>
      </c>
    </row>
    <row r="152" spans="2:10" ht="20.100000000000001" customHeight="1" x14ac:dyDescent="0.25">
      <c r="B152" s="223" t="s">
        <v>173</v>
      </c>
      <c r="C152" s="224"/>
      <c r="D152" s="224"/>
      <c r="E152" s="225"/>
      <c r="F152" s="50">
        <v>1595</v>
      </c>
      <c r="G152" s="50">
        <v>1595</v>
      </c>
      <c r="H152" s="50">
        <v>1595</v>
      </c>
      <c r="I152" s="50"/>
      <c r="J152" s="175"/>
    </row>
    <row r="153" spans="2:10" ht="20.100000000000001" customHeight="1" thickBot="1" x14ac:dyDescent="0.3">
      <c r="B153" s="226" t="s">
        <v>177</v>
      </c>
      <c r="C153" s="227"/>
      <c r="D153" s="227"/>
      <c r="E153" s="228"/>
      <c r="F153" s="112">
        <v>1590</v>
      </c>
      <c r="G153" s="112">
        <v>1590</v>
      </c>
      <c r="H153" s="112">
        <v>1590</v>
      </c>
      <c r="I153" s="112"/>
      <c r="J153" s="179"/>
    </row>
    <row r="155" spans="2:10" x14ac:dyDescent="0.25">
      <c r="H155" t="s">
        <v>202</v>
      </c>
    </row>
  </sheetData>
  <mergeCells count="149">
    <mergeCell ref="B5:J5"/>
    <mergeCell ref="B7:E7"/>
    <mergeCell ref="B8:E8"/>
    <mergeCell ref="B3:J3"/>
    <mergeCell ref="B10:E10"/>
    <mergeCell ref="B9:E9"/>
    <mergeCell ref="B21:E21"/>
    <mergeCell ref="B22:E22"/>
    <mergeCell ref="B23:E23"/>
    <mergeCell ref="B24:E24"/>
    <mergeCell ref="B25:E25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91:E91"/>
    <mergeCell ref="B92:E92"/>
    <mergeCell ref="B93:E93"/>
    <mergeCell ref="B94:E94"/>
    <mergeCell ref="B95:E95"/>
    <mergeCell ref="B86:E86"/>
    <mergeCell ref="B87:E87"/>
    <mergeCell ref="B88:E88"/>
    <mergeCell ref="B89:E89"/>
    <mergeCell ref="B90:E90"/>
    <mergeCell ref="B101:E101"/>
    <mergeCell ref="B102:E102"/>
    <mergeCell ref="B103:E103"/>
    <mergeCell ref="B104:E104"/>
    <mergeCell ref="B105:E105"/>
    <mergeCell ref="B96:E96"/>
    <mergeCell ref="B97:E97"/>
    <mergeCell ref="B98:E98"/>
    <mergeCell ref="B99:E99"/>
    <mergeCell ref="B100:E100"/>
    <mergeCell ref="B111:E111"/>
    <mergeCell ref="B112:E112"/>
    <mergeCell ref="B113:E113"/>
    <mergeCell ref="B114:E114"/>
    <mergeCell ref="B115:E115"/>
    <mergeCell ref="B106:E106"/>
    <mergeCell ref="B107:E107"/>
    <mergeCell ref="B108:E108"/>
    <mergeCell ref="B109:E109"/>
    <mergeCell ref="B110:E110"/>
    <mergeCell ref="B121:E121"/>
    <mergeCell ref="B122:E122"/>
    <mergeCell ref="B123:E123"/>
    <mergeCell ref="B124:E124"/>
    <mergeCell ref="B125:E125"/>
    <mergeCell ref="B116:E116"/>
    <mergeCell ref="B117:E117"/>
    <mergeCell ref="B118:E118"/>
    <mergeCell ref="B119:E119"/>
    <mergeCell ref="B120:E120"/>
    <mergeCell ref="B131:E131"/>
    <mergeCell ref="B132:E132"/>
    <mergeCell ref="B136:E136"/>
    <mergeCell ref="B137:E137"/>
    <mergeCell ref="B138:E138"/>
    <mergeCell ref="B126:E126"/>
    <mergeCell ref="B127:E127"/>
    <mergeCell ref="B128:E128"/>
    <mergeCell ref="B129:E129"/>
    <mergeCell ref="B130:E130"/>
    <mergeCell ref="B133:E133"/>
    <mergeCell ref="B134:E134"/>
    <mergeCell ref="B135:E135"/>
    <mergeCell ref="B152:E152"/>
    <mergeCell ref="B153:E153"/>
    <mergeCell ref="B147:E147"/>
    <mergeCell ref="B148:E148"/>
    <mergeCell ref="B149:E149"/>
    <mergeCell ref="B150:E150"/>
    <mergeCell ref="B151:E151"/>
    <mergeCell ref="B139:E139"/>
    <mergeCell ref="B141:E141"/>
    <mergeCell ref="B142:E142"/>
    <mergeCell ref="B143:E143"/>
    <mergeCell ref="B144:E144"/>
    <mergeCell ref="B140:E140"/>
    <mergeCell ref="B145:E145"/>
    <mergeCell ref="B146:E14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NASLOVNICA</vt:lpstr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NASLOVNICA!Print_Area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Manuela Bacac</cp:lastModifiedBy>
  <cp:lastPrinted>2023-08-08T16:20:55Z</cp:lastPrinted>
  <dcterms:created xsi:type="dcterms:W3CDTF">2022-08-12T12:51:27Z</dcterms:created>
  <dcterms:modified xsi:type="dcterms:W3CDTF">2023-08-29T08:48:46Z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