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PPUcka\Private\Manuela\Documents\FINANCIJE\2025\IZVRŠENJE FINANCIJSKOG PLANA\2. Izvršenje financijskog plana od 01-12.2025\"/>
    </mc:Choice>
  </mc:AlternateContent>
  <xr:revisionPtr revIDLastSave="0" documentId="13_ncr:1_{B0F661FA-9C4C-4D7C-9B4E-1FEC4197ABA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NASLOVNICA" sheetId="9" r:id="rId1"/>
    <sheet name="SAŽETAK" sheetId="1" r:id="rId2"/>
    <sheet name=" Račun prihoda i rashoda" sheetId="3" r:id="rId3"/>
    <sheet name="Rashodi prema izvorima finan" sheetId="5" r:id="rId4"/>
    <sheet name="Rashodi prema funkcijskoj k " sheetId="8" r:id="rId5"/>
    <sheet name="POSEBNI DIO" sheetId="7" r:id="rId6"/>
  </sheets>
  <definedNames>
    <definedName name="_xlnm.Print_Area" localSheetId="2">' Račun prihoda i rashoda'!$A$1:$M$111</definedName>
    <definedName name="_xlnm.Print_Area" localSheetId="0">NASLOVNICA!$A$1:$K$51</definedName>
    <definedName name="_xlnm.Print_Area" localSheetId="4">'Rashodi prema funkcijskoj k '!$A$1:$I$10</definedName>
    <definedName name="_xlnm.Print_Area" localSheetId="3">'Rashodi prema izvorima finan'!$A$1:$I$59</definedName>
    <definedName name="_xlnm.Print_Area" localSheetId="1">SAŽETAK!$A$1:$M$29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3" l="1"/>
  <c r="L20" i="3"/>
  <c r="L18" i="3"/>
  <c r="M102" i="3"/>
  <c r="L102" i="3"/>
  <c r="M101" i="3"/>
  <c r="L76" i="3"/>
  <c r="L23" i="3"/>
  <c r="H56" i="5"/>
  <c r="H55" i="5"/>
  <c r="H18" i="5"/>
  <c r="H40" i="5"/>
  <c r="H41" i="5"/>
  <c r="H48" i="5"/>
  <c r="H49" i="5"/>
  <c r="L69" i="3"/>
  <c r="L68" i="3"/>
  <c r="L24" i="3"/>
  <c r="M20" i="3"/>
  <c r="J117" i="7"/>
  <c r="J116" i="7"/>
  <c r="G9" i="7"/>
  <c r="H9" i="7"/>
  <c r="I9" i="7"/>
  <c r="F9" i="7"/>
  <c r="G20" i="7"/>
  <c r="H20" i="7"/>
  <c r="I20" i="7"/>
  <c r="F20" i="7"/>
  <c r="G174" i="7"/>
  <c r="H174" i="7"/>
  <c r="I174" i="7"/>
  <c r="F174" i="7"/>
  <c r="G172" i="7"/>
  <c r="H172" i="7"/>
  <c r="I172" i="7"/>
  <c r="I171" i="7" s="1"/>
  <c r="F172" i="7"/>
  <c r="F171" i="7" s="1"/>
  <c r="F170" i="7" s="1"/>
  <c r="J129" i="7"/>
  <c r="J131" i="7"/>
  <c r="G21" i="5"/>
  <c r="D56" i="5"/>
  <c r="E56" i="5"/>
  <c r="F56" i="5"/>
  <c r="F55" i="5" s="1"/>
  <c r="G56" i="5"/>
  <c r="G55" i="5" s="1"/>
  <c r="C56" i="5"/>
  <c r="D19" i="5"/>
  <c r="E19" i="5"/>
  <c r="F19" i="5"/>
  <c r="G19" i="5"/>
  <c r="C19" i="5"/>
  <c r="L42" i="3"/>
  <c r="L43" i="3"/>
  <c r="L44" i="3"/>
  <c r="G128" i="7"/>
  <c r="H128" i="7"/>
  <c r="I128" i="7"/>
  <c r="J128" i="7" s="1"/>
  <c r="F128" i="7"/>
  <c r="G118" i="7"/>
  <c r="G110" i="7"/>
  <c r="G108" i="7"/>
  <c r="G84" i="7"/>
  <c r="G80" i="7"/>
  <c r="J104" i="7"/>
  <c r="J103" i="7"/>
  <c r="I42" i="5"/>
  <c r="H33" i="5"/>
  <c r="I35" i="5"/>
  <c r="L86" i="3"/>
  <c r="L82" i="3"/>
  <c r="L62" i="3"/>
  <c r="G162" i="7"/>
  <c r="H162" i="7"/>
  <c r="I162" i="7"/>
  <c r="F162" i="7"/>
  <c r="G137" i="7"/>
  <c r="H137" i="7"/>
  <c r="I137" i="7"/>
  <c r="F137" i="7"/>
  <c r="G114" i="7"/>
  <c r="H114" i="7"/>
  <c r="I114" i="7"/>
  <c r="F114" i="7"/>
  <c r="D46" i="5"/>
  <c r="E46" i="5"/>
  <c r="F46" i="5"/>
  <c r="G46" i="5"/>
  <c r="C46" i="5"/>
  <c r="D37" i="5"/>
  <c r="E37" i="5"/>
  <c r="F37" i="5"/>
  <c r="G37" i="5"/>
  <c r="C37" i="5"/>
  <c r="D30" i="5"/>
  <c r="E30" i="5"/>
  <c r="F30" i="5"/>
  <c r="G30" i="5"/>
  <c r="C30" i="5"/>
  <c r="H109" i="3"/>
  <c r="J109" i="3"/>
  <c r="K109" i="3"/>
  <c r="H110" i="3"/>
  <c r="I110" i="3"/>
  <c r="I109" i="3" s="1"/>
  <c r="J110" i="3"/>
  <c r="K110" i="3"/>
  <c r="G110" i="3"/>
  <c r="G109" i="3" s="1"/>
  <c r="J169" i="7"/>
  <c r="J168" i="7"/>
  <c r="J161" i="7"/>
  <c r="J160" i="7"/>
  <c r="J159" i="7"/>
  <c r="J158" i="7"/>
  <c r="J157" i="7"/>
  <c r="J154" i="7"/>
  <c r="J151" i="7"/>
  <c r="J149" i="7"/>
  <c r="J148" i="7"/>
  <c r="J147" i="7"/>
  <c r="J146" i="7"/>
  <c r="J136" i="7"/>
  <c r="J134" i="7"/>
  <c r="J133" i="7"/>
  <c r="J127" i="7"/>
  <c r="J126" i="7"/>
  <c r="J125" i="7"/>
  <c r="J123" i="7"/>
  <c r="J122" i="7"/>
  <c r="J121" i="7"/>
  <c r="J120" i="7"/>
  <c r="J119" i="7"/>
  <c r="J113" i="7"/>
  <c r="J111" i="7"/>
  <c r="J109" i="7"/>
  <c r="J107" i="7"/>
  <c r="J106" i="7"/>
  <c r="J101" i="7"/>
  <c r="J99" i="7"/>
  <c r="J98" i="7"/>
  <c r="J95" i="7"/>
  <c r="J93" i="7"/>
  <c r="J92" i="7"/>
  <c r="J91" i="7"/>
  <c r="J88" i="7"/>
  <c r="J87" i="7"/>
  <c r="J86" i="7"/>
  <c r="J85" i="7"/>
  <c r="J65" i="7"/>
  <c r="J64" i="7"/>
  <c r="J53" i="7"/>
  <c r="J50" i="7"/>
  <c r="J34" i="7"/>
  <c r="I24" i="5"/>
  <c r="I25" i="5"/>
  <c r="I26" i="5"/>
  <c r="I28" i="5"/>
  <c r="I31" i="5"/>
  <c r="I32" i="5"/>
  <c r="I33" i="5"/>
  <c r="I34" i="5"/>
  <c r="I38" i="5"/>
  <c r="I40" i="5"/>
  <c r="I41" i="5"/>
  <c r="I48" i="5"/>
  <c r="I49" i="5"/>
  <c r="I53" i="5"/>
  <c r="H53" i="5"/>
  <c r="M53" i="3"/>
  <c r="M55" i="3"/>
  <c r="M57" i="3"/>
  <c r="M60" i="3"/>
  <c r="M61" i="3"/>
  <c r="M62" i="3"/>
  <c r="M64" i="3"/>
  <c r="M65" i="3"/>
  <c r="M66" i="3"/>
  <c r="M67" i="3"/>
  <c r="M68" i="3"/>
  <c r="M69" i="3"/>
  <c r="M71" i="3"/>
  <c r="M72" i="3"/>
  <c r="M73" i="3"/>
  <c r="M74" i="3"/>
  <c r="M75" i="3"/>
  <c r="M76" i="3"/>
  <c r="M77" i="3"/>
  <c r="M78" i="3"/>
  <c r="M79" i="3"/>
  <c r="M81" i="3"/>
  <c r="M82" i="3"/>
  <c r="M83" i="3"/>
  <c r="M84" i="3"/>
  <c r="M85" i="3"/>
  <c r="M86" i="3"/>
  <c r="M89" i="3"/>
  <c r="M92" i="3"/>
  <c r="M99" i="3"/>
  <c r="M103" i="3"/>
  <c r="M104" i="3"/>
  <c r="M106" i="3"/>
  <c r="L53" i="3"/>
  <c r="L55" i="3"/>
  <c r="L57" i="3"/>
  <c r="L60" i="3"/>
  <c r="L61" i="3"/>
  <c r="L64" i="3"/>
  <c r="L65" i="3"/>
  <c r="L66" i="3"/>
  <c r="L67" i="3"/>
  <c r="L71" i="3"/>
  <c r="L72" i="3"/>
  <c r="L73" i="3"/>
  <c r="L74" i="3"/>
  <c r="L75" i="3"/>
  <c r="L77" i="3"/>
  <c r="L78" i="3"/>
  <c r="L79" i="3"/>
  <c r="L81" i="3"/>
  <c r="L83" i="3"/>
  <c r="L84" i="3"/>
  <c r="L85" i="3"/>
  <c r="L89" i="3"/>
  <c r="L92" i="3"/>
  <c r="L106" i="3"/>
  <c r="M22" i="3"/>
  <c r="M24" i="3"/>
  <c r="M25" i="3"/>
  <c r="M28" i="3"/>
  <c r="M31" i="3"/>
  <c r="M34" i="3"/>
  <c r="M35" i="3"/>
  <c r="M37" i="3"/>
  <c r="M40" i="3"/>
  <c r="M41" i="3"/>
  <c r="M44" i="3"/>
  <c r="L22" i="3"/>
  <c r="L28" i="3"/>
  <c r="L31" i="3"/>
  <c r="L34" i="3"/>
  <c r="L35" i="3"/>
  <c r="L37" i="3"/>
  <c r="L40" i="3"/>
  <c r="L41" i="3"/>
  <c r="H108" i="7"/>
  <c r="I108" i="7"/>
  <c r="F108" i="7"/>
  <c r="D55" i="5"/>
  <c r="E55" i="5"/>
  <c r="C55" i="5"/>
  <c r="C44" i="5"/>
  <c r="D44" i="5"/>
  <c r="E44" i="5"/>
  <c r="F44" i="5"/>
  <c r="G44" i="5"/>
  <c r="D52" i="5"/>
  <c r="E52" i="5"/>
  <c r="F52" i="5"/>
  <c r="G52" i="5"/>
  <c r="C52" i="5"/>
  <c r="H107" i="3"/>
  <c r="I107" i="3"/>
  <c r="J107" i="3"/>
  <c r="K107" i="3"/>
  <c r="G107" i="3"/>
  <c r="H18" i="3"/>
  <c r="I18" i="3"/>
  <c r="J18" i="3"/>
  <c r="K18" i="3"/>
  <c r="G18" i="3"/>
  <c r="H27" i="1"/>
  <c r="I27" i="1"/>
  <c r="J27" i="1"/>
  <c r="K27" i="1"/>
  <c r="G27" i="1"/>
  <c r="H171" i="7" l="1"/>
  <c r="J137" i="7"/>
  <c r="G171" i="7"/>
  <c r="G170" i="7" s="1"/>
  <c r="I170" i="7"/>
  <c r="H170" i="7"/>
  <c r="G79" i="7"/>
  <c r="G78" i="7" s="1"/>
  <c r="J108" i="7"/>
  <c r="I52" i="5"/>
  <c r="M18" i="3"/>
  <c r="H52" i="5"/>
  <c r="L26" i="1"/>
  <c r="L25" i="1"/>
  <c r="D8" i="8"/>
  <c r="D7" i="8" s="1"/>
  <c r="E8" i="8"/>
  <c r="E7" i="8" s="1"/>
  <c r="F8" i="8"/>
  <c r="F7" i="8" s="1"/>
  <c r="G8" i="8"/>
  <c r="C8" i="8"/>
  <c r="C7" i="8" s="1"/>
  <c r="M14" i="1"/>
  <c r="M15" i="1"/>
  <c r="M11" i="1"/>
  <c r="L14" i="1"/>
  <c r="L15" i="1"/>
  <c r="L11" i="1"/>
  <c r="J11" i="7"/>
  <c r="J13" i="7"/>
  <c r="J15" i="7"/>
  <c r="J17" i="7"/>
  <c r="J19" i="7"/>
  <c r="J28" i="7"/>
  <c r="J29" i="7"/>
  <c r="J30" i="7"/>
  <c r="J32" i="7"/>
  <c r="J33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1" i="7"/>
  <c r="J52" i="7"/>
  <c r="J55" i="7"/>
  <c r="J57" i="7"/>
  <c r="J58" i="7"/>
  <c r="J63" i="7"/>
  <c r="J66" i="7"/>
  <c r="J68" i="7"/>
  <c r="J76" i="7"/>
  <c r="J89" i="7"/>
  <c r="J90" i="7"/>
  <c r="J94" i="7"/>
  <c r="J96" i="7"/>
  <c r="J97" i="7"/>
  <c r="J100" i="7"/>
  <c r="J102" i="7"/>
  <c r="J105" i="7"/>
  <c r="J112" i="7"/>
  <c r="J124" i="7"/>
  <c r="J145" i="7"/>
  <c r="J150" i="7"/>
  <c r="J152" i="7"/>
  <c r="J153" i="7"/>
  <c r="J155" i="7"/>
  <c r="J167" i="7"/>
  <c r="G166" i="7"/>
  <c r="G165" i="7" s="1"/>
  <c r="G164" i="7" s="1"/>
  <c r="H166" i="7"/>
  <c r="H165" i="7" s="1"/>
  <c r="H164" i="7" s="1"/>
  <c r="I166" i="7"/>
  <c r="I165" i="7" s="1"/>
  <c r="F166" i="7"/>
  <c r="F165" i="7" s="1"/>
  <c r="F164" i="7" s="1"/>
  <c r="G156" i="7"/>
  <c r="H156" i="7"/>
  <c r="I156" i="7"/>
  <c r="F156" i="7"/>
  <c r="G144" i="7"/>
  <c r="H144" i="7"/>
  <c r="I144" i="7"/>
  <c r="F144" i="7"/>
  <c r="G141" i="7"/>
  <c r="H141" i="7"/>
  <c r="I141" i="7"/>
  <c r="F141" i="7"/>
  <c r="G132" i="7"/>
  <c r="H132" i="7"/>
  <c r="I132" i="7"/>
  <c r="F132" i="7"/>
  <c r="G130" i="7"/>
  <c r="H130" i="7"/>
  <c r="I130" i="7"/>
  <c r="F130" i="7"/>
  <c r="H118" i="7"/>
  <c r="I118" i="7"/>
  <c r="F118" i="7"/>
  <c r="H110" i="7"/>
  <c r="I110" i="7"/>
  <c r="F110" i="7"/>
  <c r="H84" i="7"/>
  <c r="I84" i="7"/>
  <c r="F84" i="7"/>
  <c r="H80" i="7"/>
  <c r="I80" i="7"/>
  <c r="F80" i="7"/>
  <c r="G72" i="7"/>
  <c r="H72" i="7"/>
  <c r="I72" i="7"/>
  <c r="F72" i="7"/>
  <c r="G70" i="7"/>
  <c r="H70" i="7"/>
  <c r="I70" i="7"/>
  <c r="F70" i="7"/>
  <c r="G62" i="7"/>
  <c r="H62" i="7"/>
  <c r="I62" i="7"/>
  <c r="F62" i="7"/>
  <c r="G56" i="7"/>
  <c r="H56" i="7"/>
  <c r="I56" i="7"/>
  <c r="F56" i="7"/>
  <c r="G54" i="7"/>
  <c r="H54" i="7"/>
  <c r="I54" i="7"/>
  <c r="F54" i="7"/>
  <c r="G31" i="7"/>
  <c r="H31" i="7"/>
  <c r="I31" i="7"/>
  <c r="F31" i="7"/>
  <c r="G27" i="7"/>
  <c r="H27" i="7"/>
  <c r="I27" i="7"/>
  <c r="F27" i="7"/>
  <c r="G18" i="7"/>
  <c r="H18" i="7"/>
  <c r="I18" i="7"/>
  <c r="F18" i="7"/>
  <c r="G16" i="7"/>
  <c r="H16" i="7"/>
  <c r="I16" i="7"/>
  <c r="F16" i="7"/>
  <c r="G14" i="7"/>
  <c r="H14" i="7"/>
  <c r="I14" i="7"/>
  <c r="F14" i="7"/>
  <c r="G12" i="7"/>
  <c r="H12" i="7"/>
  <c r="I12" i="7"/>
  <c r="F12" i="7"/>
  <c r="G10" i="7"/>
  <c r="H10" i="7"/>
  <c r="I10" i="7"/>
  <c r="F10" i="7"/>
  <c r="I9" i="8"/>
  <c r="H9" i="8"/>
  <c r="I9" i="5"/>
  <c r="I11" i="5"/>
  <c r="I13" i="5"/>
  <c r="I16" i="5"/>
  <c r="I18" i="5"/>
  <c r="H9" i="5"/>
  <c r="H11" i="5"/>
  <c r="H13" i="5"/>
  <c r="H16" i="5"/>
  <c r="H24" i="5"/>
  <c r="H25" i="5"/>
  <c r="H26" i="5"/>
  <c r="H28" i="5"/>
  <c r="H32" i="5"/>
  <c r="H34" i="5"/>
  <c r="H38" i="5"/>
  <c r="D51" i="5"/>
  <c r="E51" i="5"/>
  <c r="F51" i="5"/>
  <c r="G51" i="5"/>
  <c r="C51" i="5"/>
  <c r="D43" i="5"/>
  <c r="E43" i="5"/>
  <c r="F43" i="5"/>
  <c r="C43" i="5"/>
  <c r="D36" i="5"/>
  <c r="E36" i="5"/>
  <c r="F36" i="5"/>
  <c r="C36" i="5"/>
  <c r="D29" i="5"/>
  <c r="E29" i="5"/>
  <c r="F29" i="5"/>
  <c r="D23" i="5"/>
  <c r="D22" i="5" s="1"/>
  <c r="E23" i="5"/>
  <c r="E22" i="5" s="1"/>
  <c r="F23" i="5"/>
  <c r="F22" i="5" s="1"/>
  <c r="G23" i="5"/>
  <c r="C23" i="5"/>
  <c r="C22" i="5" s="1"/>
  <c r="D17" i="5"/>
  <c r="E17" i="5"/>
  <c r="F17" i="5"/>
  <c r="G17" i="5"/>
  <c r="C17" i="5"/>
  <c r="D14" i="5"/>
  <c r="E14" i="5"/>
  <c r="F14" i="5"/>
  <c r="G14" i="5"/>
  <c r="C14" i="5"/>
  <c r="D12" i="5"/>
  <c r="E12" i="5"/>
  <c r="F12" i="5"/>
  <c r="G12" i="5"/>
  <c r="C12" i="5"/>
  <c r="D10" i="5"/>
  <c r="E10" i="5"/>
  <c r="F10" i="5"/>
  <c r="G10" i="5"/>
  <c r="C10" i="5"/>
  <c r="D8" i="5"/>
  <c r="E8" i="5"/>
  <c r="F8" i="5"/>
  <c r="G8" i="5"/>
  <c r="C8" i="5"/>
  <c r="K21" i="3"/>
  <c r="G43" i="3"/>
  <c r="G42" i="3" s="1"/>
  <c r="G39" i="3"/>
  <c r="G38" i="3" s="1"/>
  <c r="G36" i="3"/>
  <c r="G33" i="3"/>
  <c r="G30" i="3"/>
  <c r="G29" i="3" s="1"/>
  <c r="G27" i="3"/>
  <c r="G26" i="3" s="1"/>
  <c r="G23" i="3"/>
  <c r="G21" i="3"/>
  <c r="G14" i="3"/>
  <c r="H101" i="3"/>
  <c r="I101" i="3"/>
  <c r="J101" i="3"/>
  <c r="K101" i="3"/>
  <c r="G101" i="3"/>
  <c r="H98" i="3"/>
  <c r="I98" i="3"/>
  <c r="J98" i="3"/>
  <c r="K98" i="3"/>
  <c r="G98" i="3"/>
  <c r="H95" i="3"/>
  <c r="H94" i="3" s="1"/>
  <c r="I95" i="3"/>
  <c r="I94" i="3" s="1"/>
  <c r="J95" i="3"/>
  <c r="J94" i="3" s="1"/>
  <c r="K95" i="3"/>
  <c r="K94" i="3" s="1"/>
  <c r="G95" i="3"/>
  <c r="G94" i="3" s="1"/>
  <c r="H91" i="3"/>
  <c r="H90" i="3" s="1"/>
  <c r="I91" i="3"/>
  <c r="I90" i="3" s="1"/>
  <c r="J91" i="3"/>
  <c r="J90" i="3" s="1"/>
  <c r="K91" i="3"/>
  <c r="G91" i="3"/>
  <c r="G90" i="3" s="1"/>
  <c r="H88" i="3"/>
  <c r="H87" i="3" s="1"/>
  <c r="I88" i="3"/>
  <c r="I87" i="3" s="1"/>
  <c r="J88" i="3"/>
  <c r="J87" i="3" s="1"/>
  <c r="K88" i="3"/>
  <c r="G88" i="3"/>
  <c r="G87" i="3" s="1"/>
  <c r="H80" i="3"/>
  <c r="I80" i="3"/>
  <c r="J80" i="3"/>
  <c r="K80" i="3"/>
  <c r="G80" i="3"/>
  <c r="H70" i="3"/>
  <c r="I70" i="3"/>
  <c r="J70" i="3"/>
  <c r="K70" i="3"/>
  <c r="G70" i="3"/>
  <c r="H63" i="3"/>
  <c r="I63" i="3"/>
  <c r="J63" i="3"/>
  <c r="K63" i="3"/>
  <c r="G63" i="3"/>
  <c r="H59" i="3"/>
  <c r="I59" i="3"/>
  <c r="J59" i="3"/>
  <c r="K59" i="3"/>
  <c r="G59" i="3"/>
  <c r="H56" i="3"/>
  <c r="I56" i="3"/>
  <c r="J56" i="3"/>
  <c r="K56" i="3"/>
  <c r="G56" i="3"/>
  <c r="H54" i="3"/>
  <c r="I54" i="3"/>
  <c r="J54" i="3"/>
  <c r="K54" i="3"/>
  <c r="G54" i="3"/>
  <c r="H52" i="3"/>
  <c r="I52" i="3"/>
  <c r="J52" i="3"/>
  <c r="K52" i="3"/>
  <c r="G52" i="3"/>
  <c r="F117" i="7" l="1"/>
  <c r="I61" i="7"/>
  <c r="I117" i="7"/>
  <c r="I116" i="7" s="1"/>
  <c r="H117" i="7"/>
  <c r="H116" i="7" s="1"/>
  <c r="I79" i="7"/>
  <c r="I78" i="7" s="1"/>
  <c r="G7" i="5"/>
  <c r="G117" i="7"/>
  <c r="G116" i="7" s="1"/>
  <c r="F140" i="7"/>
  <c r="F139" i="7" s="1"/>
  <c r="H140" i="7"/>
  <c r="H139" i="7" s="1"/>
  <c r="G140" i="7"/>
  <c r="G139" i="7" s="1"/>
  <c r="G77" i="7" s="1"/>
  <c r="F79" i="7"/>
  <c r="I140" i="7"/>
  <c r="H79" i="7"/>
  <c r="H78" i="7" s="1"/>
  <c r="I37" i="5"/>
  <c r="I8" i="8"/>
  <c r="J14" i="7"/>
  <c r="F78" i="7"/>
  <c r="F61" i="7"/>
  <c r="F60" i="7" s="1"/>
  <c r="F59" i="7" s="1"/>
  <c r="J27" i="7"/>
  <c r="G13" i="3"/>
  <c r="M80" i="3"/>
  <c r="L80" i="3"/>
  <c r="H17" i="5"/>
  <c r="K97" i="3"/>
  <c r="K93" i="3" s="1"/>
  <c r="H51" i="5"/>
  <c r="I51" i="5"/>
  <c r="J80" i="7"/>
  <c r="M56" i="3"/>
  <c r="L56" i="3"/>
  <c r="H97" i="3"/>
  <c r="H93" i="3" s="1"/>
  <c r="L21" i="3"/>
  <c r="K87" i="3"/>
  <c r="L88" i="3"/>
  <c r="M88" i="3"/>
  <c r="G22" i="5"/>
  <c r="I22" i="5" s="1"/>
  <c r="I23" i="5"/>
  <c r="J18" i="7"/>
  <c r="J54" i="7"/>
  <c r="J130" i="7"/>
  <c r="L52" i="3"/>
  <c r="M52" i="3"/>
  <c r="G7" i="8"/>
  <c r="H7" i="8" s="1"/>
  <c r="M70" i="3"/>
  <c r="L70" i="3"/>
  <c r="G97" i="3"/>
  <c r="G93" i="3" s="1"/>
  <c r="L63" i="3"/>
  <c r="M63" i="3"/>
  <c r="M98" i="3"/>
  <c r="H46" i="5"/>
  <c r="I46" i="5"/>
  <c r="H8" i="8"/>
  <c r="J97" i="3"/>
  <c r="J93" i="3" s="1"/>
  <c r="L54" i="3"/>
  <c r="M54" i="3"/>
  <c r="M59" i="3"/>
  <c r="L59" i="3"/>
  <c r="K90" i="3"/>
  <c r="M91" i="3"/>
  <c r="L91" i="3"/>
  <c r="G29" i="5"/>
  <c r="I29" i="5" s="1"/>
  <c r="I30" i="5"/>
  <c r="J132" i="7"/>
  <c r="J10" i="7"/>
  <c r="H30" i="5"/>
  <c r="J156" i="7"/>
  <c r="J144" i="7"/>
  <c r="J110" i="7"/>
  <c r="J16" i="7"/>
  <c r="J166" i="7"/>
  <c r="J165" i="7"/>
  <c r="I60" i="7"/>
  <c r="F116" i="7"/>
  <c r="J72" i="7"/>
  <c r="J118" i="7"/>
  <c r="F26" i="7"/>
  <c r="F25" i="7" s="1"/>
  <c r="F24" i="7" s="1"/>
  <c r="J84" i="7"/>
  <c r="H61" i="7"/>
  <c r="H60" i="7" s="1"/>
  <c r="H59" i="7" s="1"/>
  <c r="G61" i="7"/>
  <c r="G60" i="7" s="1"/>
  <c r="G59" i="7" s="1"/>
  <c r="J56" i="7"/>
  <c r="G26" i="7"/>
  <c r="G25" i="7" s="1"/>
  <c r="G24" i="7" s="1"/>
  <c r="J31" i="7"/>
  <c r="H26" i="7"/>
  <c r="H25" i="7" s="1"/>
  <c r="H24" i="7" s="1"/>
  <c r="G43" i="5"/>
  <c r="I97" i="3"/>
  <c r="I93" i="3" s="1"/>
  <c r="I17" i="5"/>
  <c r="F21" i="5"/>
  <c r="D7" i="5"/>
  <c r="D21" i="5"/>
  <c r="E21" i="5"/>
  <c r="E7" i="5"/>
  <c r="I8" i="5"/>
  <c r="H37" i="5"/>
  <c r="H14" i="5"/>
  <c r="H12" i="5"/>
  <c r="C7" i="5"/>
  <c r="F7" i="5"/>
  <c r="I10" i="5"/>
  <c r="G32" i="3"/>
  <c r="I51" i="3"/>
  <c r="J51" i="3"/>
  <c r="G58" i="3"/>
  <c r="J58" i="3"/>
  <c r="G51" i="3"/>
  <c r="I58" i="3"/>
  <c r="K58" i="3"/>
  <c r="H58" i="3"/>
  <c r="K51" i="3"/>
  <c r="H51" i="3"/>
  <c r="J12" i="7"/>
  <c r="I12" i="5"/>
  <c r="J62" i="7"/>
  <c r="I164" i="7"/>
  <c r="J164" i="7" s="1"/>
  <c r="I26" i="7"/>
  <c r="C29" i="5"/>
  <c r="H10" i="5"/>
  <c r="H8" i="5"/>
  <c r="I14" i="5"/>
  <c r="G36" i="5"/>
  <c r="I36" i="5" s="1"/>
  <c r="H23" i="5"/>
  <c r="H16" i="1"/>
  <c r="I16" i="1"/>
  <c r="J16" i="1"/>
  <c r="K16" i="1"/>
  <c r="G16" i="1"/>
  <c r="H13" i="1"/>
  <c r="I13" i="1"/>
  <c r="J13" i="1"/>
  <c r="K13" i="1"/>
  <c r="G13" i="1"/>
  <c r="I43" i="3"/>
  <c r="I42" i="3" s="1"/>
  <c r="J43" i="3"/>
  <c r="J42" i="3" s="1"/>
  <c r="K43" i="3"/>
  <c r="H43" i="3"/>
  <c r="H42" i="3" s="1"/>
  <c r="I39" i="3"/>
  <c r="I38" i="3" s="1"/>
  <c r="J39" i="3"/>
  <c r="J38" i="3" s="1"/>
  <c r="K39" i="3"/>
  <c r="H39" i="3"/>
  <c r="H38" i="3" s="1"/>
  <c r="I36" i="3"/>
  <c r="J36" i="3"/>
  <c r="K36" i="3"/>
  <c r="H36" i="3"/>
  <c r="I33" i="3"/>
  <c r="J33" i="3"/>
  <c r="K33" i="3"/>
  <c r="H33" i="3"/>
  <c r="I30" i="3"/>
  <c r="I29" i="3" s="1"/>
  <c r="J30" i="3"/>
  <c r="J29" i="3" s="1"/>
  <c r="K30" i="3"/>
  <c r="H30" i="3"/>
  <c r="H29" i="3" s="1"/>
  <c r="I27" i="3"/>
  <c r="I26" i="3" s="1"/>
  <c r="J27" i="3"/>
  <c r="J26" i="3" s="1"/>
  <c r="K27" i="3"/>
  <c r="H27" i="3"/>
  <c r="H26" i="3" s="1"/>
  <c r="I23" i="3"/>
  <c r="J23" i="3"/>
  <c r="K23" i="3"/>
  <c r="H23" i="3"/>
  <c r="I21" i="3"/>
  <c r="J21" i="3"/>
  <c r="M21" i="3" s="1"/>
  <c r="H21" i="3"/>
  <c r="I14" i="3"/>
  <c r="J14" i="3"/>
  <c r="K14" i="3"/>
  <c r="H14" i="3"/>
  <c r="F77" i="7" l="1"/>
  <c r="F23" i="7" s="1"/>
  <c r="F22" i="7" s="1"/>
  <c r="H77" i="7"/>
  <c r="H23" i="7"/>
  <c r="H22" i="7" s="1"/>
  <c r="I7" i="8"/>
  <c r="J79" i="7"/>
  <c r="M23" i="3"/>
  <c r="H29" i="5"/>
  <c r="H22" i="5"/>
  <c r="G12" i="3"/>
  <c r="G11" i="3" s="1"/>
  <c r="J78" i="7"/>
  <c r="H17" i="1"/>
  <c r="L30" i="3"/>
  <c r="M30" i="3"/>
  <c r="I43" i="5"/>
  <c r="H43" i="5"/>
  <c r="K42" i="3"/>
  <c r="M42" i="3" s="1"/>
  <c r="M43" i="3"/>
  <c r="L90" i="3"/>
  <c r="M90" i="3"/>
  <c r="M33" i="3"/>
  <c r="L33" i="3"/>
  <c r="J9" i="7"/>
  <c r="L87" i="3"/>
  <c r="M87" i="3"/>
  <c r="M36" i="3"/>
  <c r="L36" i="3"/>
  <c r="L51" i="3"/>
  <c r="M51" i="3"/>
  <c r="M97" i="3"/>
  <c r="L97" i="3"/>
  <c r="H13" i="3"/>
  <c r="M27" i="3"/>
  <c r="L27" i="3"/>
  <c r="M93" i="3"/>
  <c r="L93" i="3"/>
  <c r="M39" i="3"/>
  <c r="L39" i="3"/>
  <c r="M58" i="3"/>
  <c r="L58" i="3"/>
  <c r="I21" i="5"/>
  <c r="K13" i="3"/>
  <c r="M16" i="1"/>
  <c r="L16" i="1"/>
  <c r="J140" i="7"/>
  <c r="G23" i="7"/>
  <c r="G22" i="7" s="1"/>
  <c r="I139" i="7"/>
  <c r="J139" i="7" s="1"/>
  <c r="J61" i="7"/>
  <c r="C21" i="5"/>
  <c r="J13" i="3"/>
  <c r="I13" i="3"/>
  <c r="G17" i="1"/>
  <c r="J50" i="3"/>
  <c r="J49" i="3" s="1"/>
  <c r="K50" i="3"/>
  <c r="G50" i="3"/>
  <c r="G49" i="3" s="1"/>
  <c r="H50" i="3"/>
  <c r="H49" i="3" s="1"/>
  <c r="I50" i="3"/>
  <c r="I49" i="3" s="1"/>
  <c r="I32" i="3"/>
  <c r="K26" i="3"/>
  <c r="K38" i="3"/>
  <c r="K29" i="3"/>
  <c r="M13" i="1"/>
  <c r="L13" i="1"/>
  <c r="I25" i="7"/>
  <c r="J26" i="7"/>
  <c r="I59" i="7"/>
  <c r="J59" i="7" s="1"/>
  <c r="J60" i="7"/>
  <c r="H36" i="5"/>
  <c r="H7" i="5"/>
  <c r="I7" i="5"/>
  <c r="K32" i="3"/>
  <c r="J32" i="3"/>
  <c r="K17" i="1"/>
  <c r="J17" i="1"/>
  <c r="I17" i="1"/>
  <c r="H32" i="3"/>
  <c r="I77" i="7" l="1"/>
  <c r="J77" i="7" s="1"/>
  <c r="M32" i="3"/>
  <c r="L32" i="3"/>
  <c r="L29" i="3"/>
  <c r="M29" i="3"/>
  <c r="M26" i="3"/>
  <c r="L26" i="3"/>
  <c r="L13" i="3"/>
  <c r="M13" i="3"/>
  <c r="M38" i="3"/>
  <c r="L38" i="3"/>
  <c r="M50" i="3"/>
  <c r="L50" i="3"/>
  <c r="J12" i="3"/>
  <c r="J11" i="3" s="1"/>
  <c r="I12" i="3"/>
  <c r="I11" i="3" s="1"/>
  <c r="K12" i="3"/>
  <c r="K49" i="3"/>
  <c r="L49" i="3" s="1"/>
  <c r="H12" i="3"/>
  <c r="H11" i="3" s="1"/>
  <c r="I24" i="7"/>
  <c r="J25" i="7"/>
  <c r="L12" i="3" l="1"/>
  <c r="M12" i="3"/>
  <c r="M49" i="3"/>
  <c r="K11" i="3"/>
  <c r="J24" i="7"/>
  <c r="I23" i="7"/>
  <c r="L11" i="3" l="1"/>
  <c r="M11" i="3"/>
  <c r="I22" i="7"/>
  <c r="J22" i="7" s="1"/>
  <c r="J23" i="7"/>
  <c r="H21" i="5"/>
</calcChain>
</file>

<file path=xl/sharedStrings.xml><?xml version="1.0" encoding="utf-8"?>
<sst xmlns="http://schemas.openxmlformats.org/spreadsheetml/2006/main" count="444" uniqueCount="233">
  <si>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</si>
  <si>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</si>
  <si>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</si>
  <si>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</si>
  <si>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</si>
  <si>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</si>
  <si>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</si>
  <si>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</si>
  <si>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</si>
  <si>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</si>
  <si>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</si>
  <si>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</si>
  <si>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</si>
  <si>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</si>
  <si>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>1 Opći prihodi i primici</t>
  </si>
  <si>
    <t>11 Opći prihodi i primici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</si>
  <si>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</si>
  <si>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</si>
  <si>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</si>
  <si>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</si>
  <si>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</si>
  <si>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</si>
  <si>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</si>
  <si>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</si>
  <si>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</si>
  <si>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</si>
  <si>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</si>
  <si>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</si>
  <si>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</si>
  <si>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</si>
  <si>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</si>
  <si>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</si>
  <si>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</si>
  <si>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</si>
  <si>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</si>
  <si>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</si>
  <si>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</si>
  <si>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</si>
  <si>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</si>
  <si>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</si>
  <si>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</si>
  <si>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</si>
  <si>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</si>
  <si>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</si>
  <si>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</si>
  <si>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</si>
  <si>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</si>
  <si>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JAVNA USTANOVA PARK PRIRODE UČKA</t>
  </si>
  <si>
    <t>7=6/2*100</t>
  </si>
  <si>
    <t>8=6/5*100</t>
  </si>
  <si>
    <t>Pomoći od međunarodnih organizacija te institucija i tijela EU</t>
  </si>
  <si>
    <t>Tekuće pomoći od međunarodnih organizacija</t>
  </si>
  <si>
    <t>Kapitalne pomoći od međunarodnih organizacija</t>
  </si>
  <si>
    <t>Pomoći proračunskim korisnicima iz proračuna koji im nije nadležan</t>
  </si>
  <si>
    <t>Tekuće pomoći proračunskim korisnicima iz proračuna koji im nije nadležan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</si>
  <si>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</si>
  <si>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</si>
  <si>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</si>
  <si>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</si>
  <si>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</si>
  <si>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</si>
  <si>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</si>
  <si>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</si>
  <si>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</si>
  <si>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</si>
  <si>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</si>
  <si>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</si>
  <si>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usluga, prihodi od donacija te povrati po protestiranim jamstvima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</si>
  <si>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</si>
  <si>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</si>
  <si>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</si>
  <si>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</si>
  <si>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</si>
  <si>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</si>
  <si>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</si>
  <si>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</si>
  <si>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312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</si>
  <si>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</si>
  <si>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</si>
  <si>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</si>
  <si>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</si>
  <si>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</si>
  <si>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</si>
  <si>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</si>
  <si>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</si>
  <si>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</si>
  <si>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Službena, radna i zaštitna odjeća i obuća</t>
  </si>
  <si>
    <t>Rashodi za usluge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</si>
  <si>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</si>
  <si>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</si>
  <si>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</si>
  <si>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</si>
  <si>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</si>
  <si>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</si>
  <si>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</si>
  <si>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</si>
  <si>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</si>
  <si>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</si>
  <si>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</si>
  <si>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</si>
  <si>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</si>
  <si>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</si>
  <si>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</si>
  <si>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</si>
  <si>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</si>
  <si>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</si>
  <si>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</si>
  <si>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</si>
  <si>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Nematerijalna imovina</t>
  </si>
  <si>
    <t>Ostala prava</t>
  </si>
  <si>
    <t>Građevinski objekti</t>
  </si>
  <si>
    <t>Poslovni objekti</t>
  </si>
  <si>
    <t>Ostali građevinski objekti</t>
  </si>
  <si>
    <t>Uređaji, strojevi i oprema za ostale namjene</t>
  </si>
  <si>
    <t>Materijal i sirovine</t>
  </si>
  <si>
    <t>Reprezentacija</t>
  </si>
  <si>
    <t>Pomoći dane u inozemstvo i unutar općeg proračuna</t>
  </si>
  <si>
    <t>4 Prihodi za posebne namjene</t>
  </si>
  <si>
    <t>43 Ostali prihodi za posebne namjene</t>
  </si>
  <si>
    <t>5 Pomoći</t>
  </si>
  <si>
    <t>52 Ostale pomoći</t>
  </si>
  <si>
    <t>6 Donacije</t>
  </si>
  <si>
    <t>61 Donacije</t>
  </si>
  <si>
    <t>31 Rashodi za zaposlene</t>
  </si>
  <si>
    <t>32 Materijalni rashodi</t>
  </si>
  <si>
    <t>34 Financijski rashodi</t>
  </si>
  <si>
    <t>41 Rashodi za nabavu neproizvedene dugotrajne imovine</t>
  </si>
  <si>
    <t>42 Rashodi za nabavu proizvedene dugotrajne imovine</t>
  </si>
  <si>
    <t>36 Pomoći dane u inozemstvo i unutar općeg proračuna</t>
  </si>
  <si>
    <t>05 ZAŠTITA OKOLIŠA</t>
  </si>
  <si>
    <t>054 Zaštita bioraznolikosti i krajolika</t>
  </si>
  <si>
    <t>6=5/4*100</t>
  </si>
  <si>
    <t>UKUPNO RASHODI I IZDACI</t>
  </si>
  <si>
    <t>IZVOR 1. OPĆI PRIHODI I PRIMICI</t>
  </si>
  <si>
    <t>IZVOR 1.1. OPĆI PRIHODI I PRIMICI</t>
  </si>
  <si>
    <t>IZVOR 3. VLASTITI PRIHODI</t>
  </si>
  <si>
    <t>IZVOR 3.1. VLASTITI PRIHODI</t>
  </si>
  <si>
    <t>IZVOR 4. OSTALI PRIHODI ZA POSEBNE NAMJENE</t>
  </si>
  <si>
    <t>IZVOR 4.3. OSTALI PRIHODI ZA POSEBNE NAMJENE</t>
  </si>
  <si>
    <t>IZVOR 5. POMOĆI</t>
  </si>
  <si>
    <t>IZVOR 5.2. OSTALE POMOĆI</t>
  </si>
  <si>
    <t>IZVOR 6. DONACIJE</t>
  </si>
  <si>
    <t>IZVOR 6.1. DONACIJE</t>
  </si>
  <si>
    <t>A34 GLAVNI PROGRAM: ZAŠTITA I OČUVANJE PRIRODE I OKOLIŠA ZAŠTITA PRIRODE</t>
  </si>
  <si>
    <t>3401 PROGRAM: ZAŠTITA PRIRODE</t>
  </si>
  <si>
    <t>A779000 AKTIVNOST: ADMINISTRACIJA I UPRAVLJANJE</t>
  </si>
  <si>
    <t>3111 Plaće za redovan rad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</si>
  <si>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</si>
  <si>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</si>
  <si>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</si>
  <si>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</si>
  <si>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</si>
  <si>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</si>
  <si>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</si>
  <si>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</si>
  <si>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</si>
  <si>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</si>
  <si>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</si>
  <si>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</si>
  <si>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</si>
  <si>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</si>
  <si>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</si>
  <si>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</si>
  <si>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</si>
  <si>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</si>
  <si>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3291 Naknade za rad predstavničkih i izvršnih tijela, povjerenstava i slično</t>
  </si>
  <si>
    <t>3292 Premije osiguranja</t>
  </si>
  <si>
    <t>3294 Članarine i norme</t>
  </si>
  <si>
    <t>3295 Pristojbe i naknade</t>
  </si>
  <si>
    <t>3299 Ostali nespomenuti rashodi poslovanja</t>
  </si>
  <si>
    <t>3431 Bankarske usluge i usluge platnog prometa</t>
  </si>
  <si>
    <t>4221 Uredska oprema i namještaj</t>
  </si>
  <si>
    <t>4222 Komunikacijska oprema</t>
  </si>
  <si>
    <t>A779021 AKTIVNOST: ZAŠTITA PRIRODE</t>
  </si>
  <si>
    <t>4124 Ostala prava</t>
  </si>
  <si>
    <t>4212 Poslovni objekti</t>
  </si>
  <si>
    <t>4214 Ostali građevinski objekti</t>
  </si>
  <si>
    <t>4227 Uređaji, strojevi i oprema za ostale namjene</t>
  </si>
  <si>
    <t>A779047 AKTIVNOST: ADMINISTRACIJA I UPRAVLJANJE (IZ EVIDENCIJSKIH PRIHODA)</t>
  </si>
  <si>
    <t>3222 Materijal i sirovine</t>
  </si>
  <si>
    <t>3293 Reprezentacija</t>
  </si>
  <si>
    <t>3691 Tekući prijenosi između proračunskih korisnika istog proračuna</t>
  </si>
  <si>
    <t>Tekuće pomoći od institucija i tijela EU</t>
  </si>
  <si>
    <t>Instrumenti, uređaji i strojevi</t>
  </si>
  <si>
    <t xml:space="preserve">51 Pomoći EU </t>
  </si>
  <si>
    <t>Oprema za održavanje i zaštitu</t>
  </si>
  <si>
    <t>4223 Oprema za održavanje i zaštitu</t>
  </si>
  <si>
    <t>OPĆI I POSEBNI DIO</t>
  </si>
  <si>
    <t>FINANCIJSKOG PLANA</t>
  </si>
  <si>
    <t>JAVNE USTANOVE PARK PRIRODE UČKA:</t>
  </si>
  <si>
    <t>Pomoći od izvanproračunskih korisnika</t>
  </si>
  <si>
    <t>Tekuće pomoći od izvanproračunskih korisnika</t>
  </si>
  <si>
    <t>Kapitalne pomoći od izvanproračunskih korisnika</t>
  </si>
  <si>
    <t>Prijevozna sredstva</t>
  </si>
  <si>
    <t>Prijevozna sredstva u cestovnom prometu</t>
  </si>
  <si>
    <t>7 Prihodi od prodaje ili zamjene nefinancijske imovine i naknade s naslova osiguranja</t>
  </si>
  <si>
    <t>71 Prihodi od prodaje ili zamjene nefinancijske imovine i naknade s naslova osiguranja</t>
  </si>
  <si>
    <t>FINANCIJSKI PLAN 2025.</t>
  </si>
  <si>
    <t>IZMJENE PLANA (REBALANS) 2025.</t>
  </si>
  <si>
    <t>TEKUĆI PLAN 2025.</t>
  </si>
  <si>
    <t>IZMJENE PLANA  (REBALANS) 2025.</t>
  </si>
  <si>
    <t>Kazne i upravne mjere</t>
  </si>
  <si>
    <t>Ostale kazne</t>
  </si>
  <si>
    <t>Rashodi za dodatna ulaganja na nefinancijskoj imovini</t>
  </si>
  <si>
    <t>Dodatna ulaganja na građevinskim objektima</t>
  </si>
  <si>
    <t>45 Rashodi za dodatna ulaganja na nefinancijskoj imovini</t>
  </si>
  <si>
    <t>4511 Dodatna ulaganja na građevinskim objektima</t>
  </si>
  <si>
    <t>Usluge telefona, interneta, pošte i prijevoza</t>
  </si>
  <si>
    <t>3231 Usluge telefona, interneta, pošte i prijevoza</t>
  </si>
  <si>
    <t xml:space="preserve">PRIJEDLOG GODIŠNJEG IZVJEŠTAJA O IZVRŠENJU FINANCIJSKOG PLANA </t>
  </si>
  <si>
    <t>IZVRŠENJE FINANCIJSKOG PLANA JAVNE USTANOVE PARK PRIRODE UČKA
ZA 2025. GODINU (01.01.2025. - 31.12.2025.)</t>
  </si>
  <si>
    <t xml:space="preserve">OSTVARENJE/IZVRŠENJE 
01.01.-31.12.2024. </t>
  </si>
  <si>
    <t xml:space="preserve">OSTVARENJE/IZVRŠENJE 
01.01.-31.12.2025. </t>
  </si>
  <si>
    <t xml:space="preserve">OSTVARENJE/ IZVRŠENJE 
01.01.-31.12.2024. </t>
  </si>
  <si>
    <t xml:space="preserve">OSTVARENJE/ IZVRŠENJE 
01.01.-31.12.2025. </t>
  </si>
  <si>
    <t xml:space="preserve"> IZVRŠENJE 
01.01.-31.12.2024. </t>
  </si>
  <si>
    <t xml:space="preserve"> IZVRŠENJE 
01.01.-31.12.2025. </t>
  </si>
  <si>
    <t>Sitni inventar i autogume</t>
  </si>
  <si>
    <t xml:space="preserve">  32 Materijalni rashodi</t>
  </si>
  <si>
    <t>IZVOR 7. PRIHODI OD PRODAJE ILI ZAMJENE NEFINANCIJSKE IMOVINE I NAKNADE S NASLOVA OSIGURANJA</t>
  </si>
  <si>
    <t>IZVOR 7.1. PRIHODI OD PRODAJE ILI ZAMJENE NEFINANCIJSKE IMOVINE I NAKNADE S NASLOVA OSIGURANJA</t>
  </si>
  <si>
    <t>3225 Sitni inventar i autogume</t>
  </si>
  <si>
    <t>-</t>
  </si>
  <si>
    <t>KLASA: 400-02/26-01/01</t>
  </si>
  <si>
    <t>URBROJ: 2157-3-6-01-26-1</t>
  </si>
  <si>
    <t>Vela Učka, 05. veljače 2026. godine</t>
  </si>
  <si>
    <t>UČKA NATURE PARK PUBLIC INSTITUTION</t>
  </si>
  <si>
    <r>
      <t xml:space="preserve">A: </t>
    </r>
    <r>
      <rPr>
        <sz val="7"/>
        <color theme="1"/>
        <rFont val="TyponineSans Reg"/>
      </rPr>
      <t>Poklon 8, Vela Učka, 51410 Opatija</t>
    </r>
  </si>
  <si>
    <r>
      <t xml:space="preserve">T: </t>
    </r>
    <r>
      <rPr>
        <sz val="7"/>
        <color theme="1"/>
        <rFont val="TyponineSans Reg"/>
      </rPr>
      <t>+385(0)51 770 100</t>
    </r>
  </si>
  <si>
    <r>
      <t xml:space="preserve">E: </t>
    </r>
    <r>
      <rPr>
        <sz val="7"/>
        <color theme="1"/>
        <rFont val="TyponineSans Reg"/>
      </rPr>
      <t>info@pp-ucka.hr</t>
    </r>
  </si>
  <si>
    <r>
      <t xml:space="preserve">W: </t>
    </r>
    <r>
      <rPr>
        <sz val="7"/>
        <color theme="1"/>
        <rFont val="TyponineSans Reg"/>
      </rPr>
      <t>www.pp-ucka.hr</t>
    </r>
  </si>
  <si>
    <r>
      <t>IBAN:</t>
    </r>
    <r>
      <rPr>
        <sz val="7"/>
        <color rgb="FF00B050"/>
        <rFont val="TyponineSans Reg"/>
      </rPr>
      <t xml:space="preserve"> </t>
    </r>
    <r>
      <rPr>
        <sz val="7"/>
        <color theme="1"/>
        <rFont val="TyponineSans Reg"/>
      </rPr>
      <t>HR1523400091117042647</t>
    </r>
  </si>
  <si>
    <r>
      <t>OIB:</t>
    </r>
    <r>
      <rPr>
        <sz val="7"/>
        <color rgb="FF00B050"/>
        <rFont val="TyponineSans Reg"/>
      </rPr>
      <t xml:space="preserve"> </t>
    </r>
    <r>
      <rPr>
        <sz val="7"/>
        <color theme="1"/>
        <rFont val="TyponineSans Reg"/>
      </rPr>
      <t>641133455521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</si>
</sst>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3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7"/>
      <color rgb="FF009B48"/>
      <name val="TyponineSans Reg"/>
    </font>
    <font>
      <sz val="7"/>
      <color theme="1"/>
      <name val="TyponineSans Reg"/>
    </font>
    <font>
      <sz val="7"/>
      <color rgb="FF00B050"/>
      <name val="TyponineSans Reg"/>
    </font>
    <font>
      <b/>
      <sz val="7"/>
      <color rgb="FF009B48"/>
      <name val="TyponineSans Bld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0" fillId="3" borderId="0" xfId="0" applyFill="1"/>
    <xf numFmtId="0" fontId="8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1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0" fontId="14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24" fillId="0" borderId="0" xfId="0" applyFont="1"/>
    <xf numFmtId="0" fontId="22" fillId="0" borderId="0" xfId="0" applyFont="1" applyAlignment="1">
      <alignment vertical="center" wrapText="1"/>
    </xf>
    <xf numFmtId="49" fontId="15" fillId="2" borderId="3" xfId="0" quotePrefix="1" applyNumberFormat="1" applyFont="1" applyFill="1" applyBorder="1" applyAlignment="1">
      <alignment horizontal="left" vertical="center"/>
    </xf>
    <xf numFmtId="49" fontId="15" fillId="2" borderId="3" xfId="0" quotePrefix="1" applyNumberFormat="1" applyFont="1" applyFill="1" applyBorder="1" applyAlignment="1">
      <alignment horizontal="left" vertical="center" wrapText="1"/>
    </xf>
    <xf numFmtId="49" fontId="24" fillId="0" borderId="0" xfId="0" applyNumberFormat="1" applyFont="1"/>
    <xf numFmtId="49" fontId="10" fillId="0" borderId="0" xfId="0" applyNumberFormat="1" applyFont="1" applyAlignment="1">
      <alignment horizontal="center" vertical="center" wrapText="1"/>
    </xf>
    <xf numFmtId="1" fontId="15" fillId="2" borderId="3" xfId="0" quotePrefix="1" applyNumberFormat="1" applyFont="1" applyFill="1" applyBorder="1" applyAlignment="1">
      <alignment horizontal="left" vertical="center"/>
    </xf>
    <xf numFmtId="1" fontId="19" fillId="2" borderId="3" xfId="0" quotePrefix="1" applyNumberFormat="1" applyFont="1" applyFill="1" applyBorder="1" applyAlignment="1">
      <alignment horizontal="left" vertical="center"/>
    </xf>
    <xf numFmtId="1" fontId="24" fillId="0" borderId="0" xfId="0" applyNumberFormat="1" applyFont="1"/>
    <xf numFmtId="1" fontId="15" fillId="0" borderId="3" xfId="0" quotePrefix="1" applyNumberFormat="1" applyFont="1" applyBorder="1" applyAlignment="1">
      <alignment horizontal="left" vertical="center"/>
    </xf>
    <xf numFmtId="49" fontId="15" fillId="0" borderId="3" xfId="0" quotePrefix="1" applyNumberFormat="1" applyFont="1" applyBorder="1" applyAlignment="1">
      <alignment horizontal="left" vertical="center"/>
    </xf>
    <xf numFmtId="1" fontId="15" fillId="0" borderId="3" xfId="0" applyNumberFormat="1" applyFont="1" applyBorder="1" applyAlignment="1">
      <alignment horizontal="left" vertical="center" wrapText="1"/>
    </xf>
    <xf numFmtId="0" fontId="26" fillId="0" borderId="0" xfId="0" applyFont="1"/>
    <xf numFmtId="164" fontId="10" fillId="4" borderId="3" xfId="0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left" vertical="center"/>
    </xf>
    <xf numFmtId="164" fontId="10" fillId="4" borderId="3" xfId="0" applyNumberFormat="1" applyFont="1" applyFill="1" applyBorder="1" applyAlignment="1">
      <alignment horizontal="right" vertical="center" wrapText="1"/>
    </xf>
    <xf numFmtId="164" fontId="10" fillId="4" borderId="3" xfId="0" quotePrefix="1" applyNumberFormat="1" applyFont="1" applyFill="1" applyBorder="1" applyAlignment="1">
      <alignment horizontal="right" wrapText="1"/>
    </xf>
    <xf numFmtId="164" fontId="10" fillId="4" borderId="3" xfId="0" applyNumberFormat="1" applyFont="1" applyFill="1" applyBorder="1" applyAlignment="1">
      <alignment horizontal="right"/>
    </xf>
    <xf numFmtId="0" fontId="10" fillId="5" borderId="3" xfId="0" quotePrefix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vertical="center"/>
    </xf>
    <xf numFmtId="164" fontId="19" fillId="4" borderId="3" xfId="0" applyNumberFormat="1" applyFont="1" applyFill="1" applyBorder="1" applyAlignment="1">
      <alignment horizontal="right" vertical="center"/>
    </xf>
    <xf numFmtId="164" fontId="19" fillId="4" borderId="3" xfId="0" applyNumberFormat="1" applyFont="1" applyFill="1" applyBorder="1" applyAlignment="1">
      <alignment horizontal="right" vertical="center" wrapText="1"/>
    </xf>
    <xf numFmtId="1" fontId="19" fillId="4" borderId="3" xfId="0" applyNumberFormat="1" applyFont="1" applyFill="1" applyBorder="1" applyAlignment="1">
      <alignment horizontal="left" vertical="center" wrapText="1"/>
    </xf>
    <xf numFmtId="49" fontId="19" fillId="4" borderId="3" xfId="0" applyNumberFormat="1" applyFont="1" applyFill="1" applyBorder="1" applyAlignment="1">
      <alignment horizontal="left" vertical="center" wrapText="1"/>
    </xf>
    <xf numFmtId="4" fontId="10" fillId="4" borderId="3" xfId="0" applyNumberFormat="1" applyFont="1" applyFill="1" applyBorder="1" applyAlignment="1">
      <alignment vertical="center"/>
    </xf>
    <xf numFmtId="1" fontId="19" fillId="7" borderId="3" xfId="0" applyNumberFormat="1" applyFont="1" applyFill="1" applyBorder="1" applyAlignment="1">
      <alignment horizontal="left" vertical="center" wrapText="1"/>
    </xf>
    <xf numFmtId="49" fontId="19" fillId="7" borderId="3" xfId="0" applyNumberFormat="1" applyFont="1" applyFill="1" applyBorder="1" applyAlignment="1">
      <alignment horizontal="left" vertical="center" wrapText="1"/>
    </xf>
    <xf numFmtId="4" fontId="10" fillId="7" borderId="3" xfId="0" applyNumberFormat="1" applyFont="1" applyFill="1" applyBorder="1" applyAlignment="1">
      <alignment vertical="center"/>
    </xf>
    <xf numFmtId="1" fontId="19" fillId="3" borderId="3" xfId="0" quotePrefix="1" applyNumberFormat="1" applyFont="1" applyFill="1" applyBorder="1" applyAlignment="1">
      <alignment horizontal="left" vertical="center"/>
    </xf>
    <xf numFmtId="49" fontId="19" fillId="3" borderId="3" xfId="0" quotePrefix="1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vertical="center"/>
    </xf>
    <xf numFmtId="1" fontId="19" fillId="7" borderId="3" xfId="0" quotePrefix="1" applyNumberFormat="1" applyFont="1" applyFill="1" applyBorder="1" applyAlignment="1">
      <alignment horizontal="left" vertical="center"/>
    </xf>
    <xf numFmtId="49" fontId="19" fillId="7" borderId="3" xfId="0" quotePrefix="1" applyNumberFormat="1" applyFont="1" applyFill="1" applyBorder="1" applyAlignment="1">
      <alignment horizontal="left" vertical="center" wrapText="1"/>
    </xf>
    <xf numFmtId="49" fontId="19" fillId="3" borderId="3" xfId="0" applyNumberFormat="1" applyFont="1" applyFill="1" applyBorder="1" applyAlignment="1">
      <alignment horizontal="left" vertical="center" wrapText="1"/>
    </xf>
    <xf numFmtId="1" fontId="15" fillId="3" borderId="3" xfId="0" quotePrefix="1" applyNumberFormat="1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1" fontId="19" fillId="4" borderId="13" xfId="0" applyNumberFormat="1" applyFont="1" applyFill="1" applyBorder="1" applyAlignment="1">
      <alignment horizontal="left" vertical="center" wrapText="1"/>
    </xf>
    <xf numFmtId="1" fontId="19" fillId="7" borderId="13" xfId="0" applyNumberFormat="1" applyFont="1" applyFill="1" applyBorder="1" applyAlignment="1">
      <alignment horizontal="left" vertical="center" wrapText="1"/>
    </xf>
    <xf numFmtId="1" fontId="19" fillId="3" borderId="13" xfId="0" quotePrefix="1" applyNumberFormat="1" applyFont="1" applyFill="1" applyBorder="1" applyAlignment="1">
      <alignment horizontal="left" vertical="center"/>
    </xf>
    <xf numFmtId="1" fontId="15" fillId="2" borderId="13" xfId="0" quotePrefix="1" applyNumberFormat="1" applyFont="1" applyFill="1" applyBorder="1" applyAlignment="1">
      <alignment horizontal="left" vertical="center"/>
    </xf>
    <xf numFmtId="1" fontId="19" fillId="7" borderId="13" xfId="0" quotePrefix="1" applyNumberFormat="1" applyFont="1" applyFill="1" applyBorder="1" applyAlignment="1">
      <alignment horizontal="left" vertical="center"/>
    </xf>
    <xf numFmtId="1" fontId="15" fillId="7" borderId="13" xfId="0" quotePrefix="1" applyNumberFormat="1" applyFont="1" applyFill="1" applyBorder="1" applyAlignment="1">
      <alignment horizontal="left" vertical="center"/>
    </xf>
    <xf numFmtId="1" fontId="15" fillId="3" borderId="13" xfId="0" quotePrefix="1" applyNumberFormat="1" applyFont="1" applyFill="1" applyBorder="1" applyAlignment="1">
      <alignment horizontal="left" vertical="center"/>
    </xf>
    <xf numFmtId="1" fontId="19" fillId="6" borderId="17" xfId="0" applyNumberFormat="1" applyFont="1" applyFill="1" applyBorder="1" applyAlignment="1">
      <alignment horizontal="left" vertical="center" wrapText="1"/>
    </xf>
    <xf numFmtId="1" fontId="19" fillId="6" borderId="18" xfId="0" applyNumberFormat="1" applyFont="1" applyFill="1" applyBorder="1" applyAlignment="1">
      <alignment horizontal="left" vertical="center" wrapText="1"/>
    </xf>
    <xf numFmtId="49" fontId="19" fillId="6" borderId="18" xfId="0" applyNumberFormat="1" applyFont="1" applyFill="1" applyBorder="1" applyAlignment="1">
      <alignment horizontal="left" vertical="center" wrapText="1"/>
    </xf>
    <xf numFmtId="4" fontId="10" fillId="6" borderId="18" xfId="0" applyNumberFormat="1" applyFont="1" applyFill="1" applyBorder="1" applyAlignment="1">
      <alignment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1" fontId="19" fillId="4" borderId="3" xfId="0" applyNumberFormat="1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vertical="center" wrapText="1"/>
    </xf>
    <xf numFmtId="49" fontId="19" fillId="7" borderId="3" xfId="0" quotePrefix="1" applyNumberFormat="1" applyFont="1" applyFill="1" applyBorder="1" applyAlignment="1">
      <alignment horizontal="left" vertical="center"/>
    </xf>
    <xf numFmtId="49" fontId="19" fillId="7" borderId="3" xfId="0" applyNumberFormat="1" applyFont="1" applyFill="1" applyBorder="1" applyAlignment="1">
      <alignment vertical="center" wrapText="1"/>
    </xf>
    <xf numFmtId="49" fontId="19" fillId="3" borderId="3" xfId="0" quotePrefix="1" applyNumberFormat="1" applyFont="1" applyFill="1" applyBorder="1" applyAlignment="1">
      <alignment horizontal="left" vertical="center"/>
    </xf>
    <xf numFmtId="1" fontId="15" fillId="3" borderId="3" xfId="0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right"/>
    </xf>
    <xf numFmtId="4" fontId="10" fillId="7" borderId="3" xfId="0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/>
    </xf>
    <xf numFmtId="4" fontId="10" fillId="6" borderId="18" xfId="0" applyNumberFormat="1" applyFont="1" applyFill="1" applyBorder="1" applyAlignment="1">
      <alignment horizontal="right"/>
    </xf>
    <xf numFmtId="1" fontId="19" fillId="4" borderId="13" xfId="0" applyNumberFormat="1" applyFont="1" applyFill="1" applyBorder="1" applyAlignment="1">
      <alignment horizontal="left" vertical="center"/>
    </xf>
    <xf numFmtId="1" fontId="15" fillId="3" borderId="13" xfId="0" applyNumberFormat="1" applyFont="1" applyFill="1" applyBorder="1" applyAlignment="1">
      <alignment horizontal="left" vertical="center" wrapText="1"/>
    </xf>
    <xf numFmtId="1" fontId="15" fillId="0" borderId="13" xfId="0" applyNumberFormat="1" applyFont="1" applyBorder="1" applyAlignment="1">
      <alignment horizontal="left" vertical="center" wrapText="1"/>
    </xf>
    <xf numFmtId="4" fontId="20" fillId="6" borderId="18" xfId="0" applyNumberFormat="1" applyFont="1" applyFill="1" applyBorder="1" applyAlignment="1">
      <alignment vertical="center"/>
    </xf>
    <xf numFmtId="4" fontId="20" fillId="6" borderId="19" xfId="0" applyNumberFormat="1" applyFont="1" applyFill="1" applyBorder="1" applyAlignment="1">
      <alignment vertical="center"/>
    </xf>
    <xf numFmtId="4" fontId="20" fillId="6" borderId="18" xfId="0" applyNumberFormat="1" applyFont="1" applyFill="1" applyBorder="1"/>
    <xf numFmtId="4" fontId="20" fillId="6" borderId="19" xfId="0" applyNumberFormat="1" applyFont="1" applyFill="1" applyBorder="1"/>
    <xf numFmtId="4" fontId="20" fillId="4" borderId="3" xfId="0" applyNumberFormat="1" applyFont="1" applyFill="1" applyBorder="1"/>
    <xf numFmtId="4" fontId="20" fillId="3" borderId="3" xfId="0" applyNumberFormat="1" applyFont="1" applyFill="1" applyBorder="1"/>
    <xf numFmtId="4" fontId="20" fillId="4" borderId="18" xfId="0" applyNumberFormat="1" applyFont="1" applyFill="1" applyBorder="1" applyAlignment="1">
      <alignment vertical="center"/>
    </xf>
    <xf numFmtId="4" fontId="20" fillId="4" borderId="19" xfId="0" applyNumberFormat="1" applyFont="1" applyFill="1" applyBorder="1" applyAlignment="1">
      <alignment vertical="center"/>
    </xf>
    <xf numFmtId="4" fontId="20" fillId="7" borderId="18" xfId="0" applyNumberFormat="1" applyFont="1" applyFill="1" applyBorder="1" applyAlignment="1">
      <alignment vertical="center"/>
    </xf>
    <xf numFmtId="4" fontId="20" fillId="7" borderId="19" xfId="0" applyNumberFormat="1" applyFont="1" applyFill="1" applyBorder="1" applyAlignment="1">
      <alignment vertical="center"/>
    </xf>
    <xf numFmtId="4" fontId="20" fillId="3" borderId="18" xfId="0" applyNumberFormat="1" applyFont="1" applyFill="1" applyBorder="1" applyAlignment="1">
      <alignment vertical="center"/>
    </xf>
    <xf numFmtId="4" fontId="20" fillId="3" borderId="19" xfId="0" applyNumberFormat="1" applyFont="1" applyFill="1" applyBorder="1" applyAlignment="1">
      <alignment vertical="center"/>
    </xf>
    <xf numFmtId="4" fontId="20" fillId="4" borderId="18" xfId="0" applyNumberFormat="1" applyFont="1" applyFill="1" applyBorder="1"/>
    <xf numFmtId="4" fontId="20" fillId="4" borderId="19" xfId="0" applyNumberFormat="1" applyFont="1" applyFill="1" applyBorder="1"/>
    <xf numFmtId="4" fontId="20" fillId="7" borderId="18" xfId="0" applyNumberFormat="1" applyFont="1" applyFill="1" applyBorder="1"/>
    <xf numFmtId="4" fontId="20" fillId="7" borderId="19" xfId="0" applyNumberFormat="1" applyFont="1" applyFill="1" applyBorder="1"/>
    <xf numFmtId="4" fontId="20" fillId="3" borderId="18" xfId="0" applyNumberFormat="1" applyFont="1" applyFill="1" applyBorder="1"/>
    <xf numFmtId="4" fontId="20" fillId="3" borderId="19" xfId="0" applyNumberFormat="1" applyFont="1" applyFill="1" applyBorder="1"/>
    <xf numFmtId="2" fontId="20" fillId="7" borderId="3" xfId="0" applyNumberFormat="1" applyFont="1" applyFill="1" applyBorder="1"/>
    <xf numFmtId="2" fontId="20" fillId="3" borderId="3" xfId="0" applyNumberFormat="1" applyFont="1" applyFill="1" applyBorder="1"/>
    <xf numFmtId="0" fontId="10" fillId="5" borderId="24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left" vertical="center" wrapText="1"/>
    </xf>
    <xf numFmtId="2" fontId="20" fillId="7" borderId="12" xfId="0" applyNumberFormat="1" applyFont="1" applyFill="1" applyBorder="1"/>
    <xf numFmtId="0" fontId="15" fillId="2" borderId="13" xfId="0" quotePrefix="1" applyFont="1" applyFill="1" applyBorder="1" applyAlignment="1">
      <alignment horizontal="left" vertical="center" wrapText="1" indent="1"/>
    </xf>
    <xf numFmtId="0" fontId="15" fillId="2" borderId="13" xfId="0" applyFont="1" applyFill="1" applyBorder="1" applyAlignment="1">
      <alignment horizontal="left" vertical="center" wrapText="1" indent="1"/>
    </xf>
    <xf numFmtId="0" fontId="19" fillId="7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9" fillId="3" borderId="13" xfId="0" quotePrefix="1" applyFont="1" applyFill="1" applyBorder="1" applyAlignment="1">
      <alignment vertical="center" wrapText="1"/>
    </xf>
    <xf numFmtId="2" fontId="20" fillId="3" borderId="12" xfId="0" applyNumberFormat="1" applyFont="1" applyFill="1" applyBorder="1"/>
    <xf numFmtId="0" fontId="19" fillId="3" borderId="13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15" fillId="2" borderId="14" xfId="0" quotePrefix="1" applyFont="1" applyFill="1" applyBorder="1" applyAlignment="1">
      <alignment horizontal="left" vertical="center" wrapText="1" indent="1"/>
    </xf>
    <xf numFmtId="0" fontId="10" fillId="5" borderId="14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left" vertical="center" wrapText="1"/>
    </xf>
    <xf numFmtId="4" fontId="10" fillId="7" borderId="18" xfId="0" applyNumberFormat="1" applyFont="1" applyFill="1" applyBorder="1" applyAlignment="1">
      <alignment horizontal="right"/>
    </xf>
    <xf numFmtId="2" fontId="20" fillId="7" borderId="18" xfId="0" applyNumberFormat="1" applyFont="1" applyFill="1" applyBorder="1"/>
    <xf numFmtId="2" fontId="20" fillId="7" borderId="19" xfId="0" applyNumberFormat="1" applyFont="1" applyFill="1" applyBorder="1"/>
    <xf numFmtId="0" fontId="19" fillId="6" borderId="25" xfId="0" applyFont="1" applyFill="1" applyBorder="1" applyAlignment="1">
      <alignment horizontal="left" vertical="center" wrapText="1"/>
    </xf>
    <xf numFmtId="4" fontId="19" fillId="6" borderId="26" xfId="0" applyNumberFormat="1" applyFont="1" applyFill="1" applyBorder="1" applyAlignment="1">
      <alignment vertical="center" wrapText="1"/>
    </xf>
    <xf numFmtId="2" fontId="24" fillId="6" borderId="26" xfId="0" applyNumberFormat="1" applyFont="1" applyFill="1" applyBorder="1"/>
    <xf numFmtId="2" fontId="24" fillId="6" borderId="27" xfId="0" applyNumberFormat="1" applyFont="1" applyFill="1" applyBorder="1"/>
    <xf numFmtId="0" fontId="25" fillId="2" borderId="14" xfId="0" quotePrefix="1" applyFont="1" applyFill="1" applyBorder="1" applyAlignment="1">
      <alignment horizontal="left" vertical="center" wrapText="1"/>
    </xf>
    <xf numFmtId="0" fontId="19" fillId="4" borderId="17" xfId="0" applyFont="1" applyFill="1" applyBorder="1" applyAlignment="1">
      <alignment horizontal="left" vertical="center" wrapText="1"/>
    </xf>
    <xf numFmtId="0" fontId="1" fillId="0" borderId="0" xfId="0" applyFont="1"/>
    <xf numFmtId="4" fontId="10" fillId="6" borderId="4" xfId="0" applyNumberFormat="1" applyFont="1" applyFill="1" applyBorder="1" applyAlignment="1">
      <alignment horizontal="right"/>
    </xf>
    <xf numFmtId="4" fontId="20" fillId="8" borderId="3" xfId="0" applyNumberFormat="1" applyFont="1" applyFill="1" applyBorder="1"/>
    <xf numFmtId="4" fontId="20" fillId="9" borderId="3" xfId="0" applyNumberFormat="1" applyFont="1" applyFill="1" applyBorder="1"/>
    <xf numFmtId="4" fontId="20" fillId="8" borderId="3" xfId="0" applyNumberFormat="1" applyFont="1" applyFill="1" applyBorder="1" applyAlignment="1">
      <alignment vertical="top" wrapText="1"/>
    </xf>
    <xf numFmtId="4" fontId="20" fillId="4" borderId="3" xfId="0" applyNumberFormat="1" applyFont="1" applyFill="1" applyBorder="1" applyAlignment="1">
      <alignment vertical="top" wrapText="1"/>
    </xf>
    <xf numFmtId="4" fontId="10" fillId="9" borderId="4" xfId="0" applyNumberFormat="1" applyFont="1" applyFill="1" applyBorder="1" applyAlignment="1">
      <alignment horizontal="right"/>
    </xf>
    <xf numFmtId="4" fontId="10" fillId="7" borderId="4" xfId="0" applyNumberFormat="1" applyFont="1" applyFill="1" applyBorder="1" applyAlignment="1">
      <alignment horizontal="right"/>
    </xf>
    <xf numFmtId="4" fontId="10" fillId="6" borderId="12" xfId="0" applyNumberFormat="1" applyFont="1" applyFill="1" applyBorder="1" applyAlignment="1">
      <alignment horizontal="right"/>
    </xf>
    <xf numFmtId="4" fontId="10" fillId="7" borderId="12" xfId="0" applyNumberFormat="1" applyFont="1" applyFill="1" applyBorder="1" applyAlignment="1">
      <alignment horizontal="right"/>
    </xf>
    <xf numFmtId="4" fontId="10" fillId="9" borderId="12" xfId="0" applyNumberFormat="1" applyFont="1" applyFill="1" applyBorder="1" applyAlignment="1">
      <alignment horizontal="right"/>
    </xf>
    <xf numFmtId="4" fontId="10" fillId="8" borderId="12" xfId="0" applyNumberFormat="1" applyFont="1" applyFill="1" applyBorder="1" applyAlignment="1">
      <alignment horizontal="right"/>
    </xf>
    <xf numFmtId="4" fontId="10" fillId="4" borderId="12" xfId="0" applyNumberFormat="1" applyFont="1" applyFill="1" applyBorder="1" applyAlignment="1">
      <alignment horizontal="right"/>
    </xf>
    <xf numFmtId="0" fontId="10" fillId="5" borderId="3" xfId="0" quotePrefix="1" applyFont="1" applyFill="1" applyBorder="1" applyAlignment="1">
      <alignment horizontal="center" vertical="center"/>
    </xf>
    <xf numFmtId="4" fontId="10" fillId="6" borderId="26" xfId="0" applyNumberFormat="1" applyFont="1" applyFill="1" applyBorder="1" applyAlignment="1">
      <alignment horizontal="right"/>
    </xf>
    <xf numFmtId="4" fontId="20" fillId="6" borderId="26" xfId="0" applyNumberFormat="1" applyFont="1" applyFill="1" applyBorder="1"/>
    <xf numFmtId="4" fontId="20" fillId="6" borderId="27" xfId="0" applyNumberFormat="1" applyFont="1" applyFill="1" applyBorder="1"/>
    <xf numFmtId="4" fontId="10" fillId="4" borderId="18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horizontal="right" wrapText="1"/>
    </xf>
    <xf numFmtId="2" fontId="20" fillId="6" borderId="26" xfId="0" applyNumberFormat="1" applyFont="1" applyFill="1" applyBorder="1"/>
    <xf numFmtId="2" fontId="20" fillId="6" borderId="27" xfId="0" applyNumberFormat="1" applyFont="1" applyFill="1" applyBorder="1"/>
    <xf numFmtId="1" fontId="19" fillId="2" borderId="28" xfId="0" applyNumberFormat="1" applyFont="1" applyFill="1" applyBorder="1" applyAlignment="1">
      <alignment horizontal="left" vertical="center"/>
    </xf>
    <xf numFmtId="1" fontId="19" fillId="2" borderId="29" xfId="0" applyNumberFormat="1" applyFont="1" applyFill="1" applyBorder="1" applyAlignment="1">
      <alignment horizontal="left" vertical="center"/>
    </xf>
    <xf numFmtId="1" fontId="15" fillId="2" borderId="29" xfId="0" applyNumberFormat="1" applyFont="1" applyFill="1" applyBorder="1" applyAlignment="1">
      <alignment horizontal="left" vertical="center"/>
    </xf>
    <xf numFmtId="49" fontId="15" fillId="2" borderId="29" xfId="0" applyNumberFormat="1" applyFont="1" applyFill="1" applyBorder="1" applyAlignment="1">
      <alignment vertical="center" wrapText="1"/>
    </xf>
    <xf numFmtId="1" fontId="20" fillId="3" borderId="3" xfId="0" applyNumberFormat="1" applyFont="1" applyFill="1" applyBorder="1"/>
    <xf numFmtId="49" fontId="20" fillId="3" borderId="3" xfId="0" applyNumberFormat="1" applyFont="1" applyFill="1" applyBorder="1"/>
    <xf numFmtId="1" fontId="20" fillId="3" borderId="3" xfId="0" applyNumberFormat="1" applyFont="1" applyFill="1" applyBorder="1" applyAlignment="1">
      <alignment horizontal="left"/>
    </xf>
    <xf numFmtId="1" fontId="20" fillId="3" borderId="13" xfId="0" applyNumberFormat="1" applyFont="1" applyFill="1" applyBorder="1"/>
    <xf numFmtId="1" fontId="24" fillId="0" borderId="14" xfId="0" applyNumberFormat="1" applyFont="1" applyBorder="1"/>
    <xf numFmtId="1" fontId="24" fillId="0" borderId="15" xfId="0" applyNumberFormat="1" applyFont="1" applyBorder="1"/>
    <xf numFmtId="49" fontId="24" fillId="0" borderId="15" xfId="0" applyNumberFormat="1" applyFont="1" applyBorder="1"/>
    <xf numFmtId="0" fontId="15" fillId="2" borderId="28" xfId="0" quotePrefix="1" applyFont="1" applyFill="1" applyBorder="1" applyAlignment="1">
      <alignment horizontal="left" vertical="center" wrapText="1" indent="1"/>
    </xf>
    <xf numFmtId="4" fontId="20" fillId="7" borderId="3" xfId="0" applyNumberFormat="1" applyFont="1" applyFill="1" applyBorder="1" applyAlignment="1">
      <alignment vertical="top" wrapText="1"/>
    </xf>
    <xf numFmtId="1" fontId="15" fillId="2" borderId="14" xfId="0" quotePrefix="1" applyNumberFormat="1" applyFont="1" applyFill="1" applyBorder="1" applyAlignment="1">
      <alignment horizontal="left" vertical="center"/>
    </xf>
    <xf numFmtId="1" fontId="19" fillId="2" borderId="15" xfId="0" quotePrefix="1" applyNumberFormat="1" applyFont="1" applyFill="1" applyBorder="1" applyAlignment="1">
      <alignment horizontal="left" vertical="center"/>
    </xf>
    <xf numFmtId="1" fontId="15" fillId="2" borderId="15" xfId="0" quotePrefix="1" applyNumberFormat="1" applyFont="1" applyFill="1" applyBorder="1" applyAlignment="1">
      <alignment horizontal="left" vertical="center"/>
    </xf>
    <xf numFmtId="49" fontId="15" fillId="2" borderId="15" xfId="0" applyNumberFormat="1" applyFont="1" applyFill="1" applyBorder="1" applyAlignment="1">
      <alignment horizontal="left" vertical="center" wrapText="1"/>
    </xf>
    <xf numFmtId="2" fontId="24" fillId="7" borderId="3" xfId="0" applyNumberFormat="1" applyFont="1" applyFill="1" applyBorder="1"/>
    <xf numFmtId="1" fontId="24" fillId="0" borderId="28" xfId="0" applyNumberFormat="1" applyFont="1" applyBorder="1"/>
    <xf numFmtId="1" fontId="24" fillId="0" borderId="29" xfId="0" applyNumberFormat="1" applyFont="1" applyBorder="1"/>
    <xf numFmtId="49" fontId="24" fillId="0" borderId="29" xfId="0" applyNumberFormat="1" applyFont="1" applyBorder="1"/>
    <xf numFmtId="1" fontId="20" fillId="7" borderId="3" xfId="0" applyNumberFormat="1" applyFont="1" applyFill="1" applyBorder="1" applyAlignment="1">
      <alignment vertical="top" wrapText="1"/>
    </xf>
    <xf numFmtId="49" fontId="20" fillId="7" borderId="3" xfId="0" applyNumberFormat="1" applyFont="1" applyFill="1" applyBorder="1" applyAlignment="1">
      <alignment vertical="top" wrapText="1"/>
    </xf>
    <xf numFmtId="1" fontId="20" fillId="7" borderId="3" xfId="0" applyNumberFormat="1" applyFont="1" applyFill="1" applyBorder="1" applyAlignment="1">
      <alignment horizontal="left" vertical="center" wrapText="1"/>
    </xf>
    <xf numFmtId="1" fontId="20" fillId="3" borderId="3" xfId="0" applyNumberFormat="1" applyFont="1" applyFill="1" applyBorder="1" applyAlignment="1">
      <alignment vertical="top" wrapText="1"/>
    </xf>
    <xf numFmtId="1" fontId="20" fillId="3" borderId="3" xfId="0" applyNumberFormat="1" applyFont="1" applyFill="1" applyBorder="1" applyAlignment="1">
      <alignment horizontal="left" vertical="center" wrapText="1"/>
    </xf>
    <xf numFmtId="49" fontId="20" fillId="3" borderId="3" xfId="0" applyNumberFormat="1" applyFont="1" applyFill="1" applyBorder="1" applyAlignment="1">
      <alignment vertical="top" wrapText="1"/>
    </xf>
    <xf numFmtId="1" fontId="24" fillId="0" borderId="29" xfId="0" applyNumberFormat="1" applyFont="1" applyBorder="1" applyAlignment="1">
      <alignment horizontal="left"/>
    </xf>
    <xf numFmtId="4" fontId="20" fillId="3" borderId="3" xfId="0" applyNumberFormat="1" applyFont="1" applyFill="1" applyBorder="1" applyAlignment="1">
      <alignment vertical="top" wrapText="1"/>
    </xf>
    <xf numFmtId="1" fontId="20" fillId="7" borderId="13" xfId="0" applyNumberFormat="1" applyFont="1" applyFill="1" applyBorder="1" applyAlignment="1">
      <alignment vertical="top" wrapText="1"/>
    </xf>
    <xf numFmtId="1" fontId="20" fillId="3" borderId="13" xfId="0" applyNumberFormat="1" applyFont="1" applyFill="1" applyBorder="1" applyAlignment="1">
      <alignment vertical="top" wrapText="1"/>
    </xf>
    <xf numFmtId="1" fontId="24" fillId="0" borderId="15" xfId="0" applyNumberFormat="1" applyFont="1" applyBorder="1" applyAlignment="1">
      <alignment horizontal="left"/>
    </xf>
    <xf numFmtId="4" fontId="20" fillId="7" borderId="12" xfId="0" applyNumberFormat="1" applyFont="1" applyFill="1" applyBorder="1" applyAlignment="1">
      <alignment vertical="top" wrapText="1"/>
    </xf>
    <xf numFmtId="4" fontId="20" fillId="3" borderId="12" xfId="0" applyNumberFormat="1" applyFont="1" applyFill="1" applyBorder="1" applyAlignment="1">
      <alignment vertical="top" wrapText="1"/>
    </xf>
    <xf numFmtId="0" fontId="0" fillId="2" borderId="0" xfId="0" applyFill="1"/>
    <xf numFmtId="164" fontId="15" fillId="0" borderId="3" xfId="0" applyNumberFormat="1" applyFont="1" applyBorder="1" applyAlignment="1">
      <alignment horizontal="right" vertical="center"/>
    </xf>
    <xf numFmtId="164" fontId="15" fillId="0" borderId="3" xfId="0" applyNumberFormat="1" applyFont="1" applyBorder="1" applyAlignment="1">
      <alignment horizontal="right" vertical="center" wrapText="1"/>
    </xf>
    <xf numFmtId="4" fontId="22" fillId="0" borderId="3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4" fontId="22" fillId="0" borderId="3" xfId="0" applyNumberFormat="1" applyFont="1" applyBorder="1" applyAlignment="1">
      <alignment horizontal="right"/>
    </xf>
    <xf numFmtId="4" fontId="22" fillId="0" borderId="29" xfId="0" applyNumberFormat="1" applyFont="1" applyBorder="1" applyAlignment="1">
      <alignment horizontal="right"/>
    </xf>
    <xf numFmtId="4" fontId="24" fillId="0" borderId="29" xfId="0" applyNumberFormat="1" applyFont="1" applyBorder="1"/>
    <xf numFmtId="4" fontId="24" fillId="0" borderId="15" xfId="0" applyNumberFormat="1" applyFont="1" applyBorder="1"/>
    <xf numFmtId="4" fontId="24" fillId="0" borderId="29" xfId="0" applyNumberFormat="1" applyFont="1" applyBorder="1" applyAlignment="1">
      <alignment vertical="top" wrapText="1"/>
    </xf>
    <xf numFmtId="0" fontId="24" fillId="0" borderId="29" xfId="0" applyFont="1" applyBorder="1" applyAlignment="1">
      <alignment vertical="top" wrapText="1"/>
    </xf>
    <xf numFmtId="4" fontId="22" fillId="0" borderId="15" xfId="0" applyNumberFormat="1" applyFont="1" applyBorder="1" applyAlignment="1">
      <alignment horizontal="right"/>
    </xf>
    <xf numFmtId="4" fontId="22" fillId="0" borderId="4" xfId="0" applyNumberFormat="1" applyFont="1" applyBorder="1" applyAlignment="1">
      <alignment horizontal="right"/>
    </xf>
    <xf numFmtId="4" fontId="24" fillId="0" borderId="3" xfId="0" applyNumberFormat="1" applyFont="1" applyBorder="1"/>
    <xf numFmtId="164" fontId="22" fillId="0" borderId="3" xfId="0" applyNumberFormat="1" applyFont="1" applyBorder="1" applyAlignment="1">
      <alignment horizontal="right" vertical="center"/>
    </xf>
    <xf numFmtId="164" fontId="22" fillId="0" borderId="3" xfId="0" applyNumberFormat="1" applyFont="1" applyBorder="1" applyAlignment="1">
      <alignment horizontal="right"/>
    </xf>
    <xf numFmtId="4" fontId="24" fillId="0" borderId="3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horizontal="right"/>
    </xf>
    <xf numFmtId="4" fontId="24" fillId="0" borderId="18" xfId="0" applyNumberFormat="1" applyFont="1" applyBorder="1" applyAlignment="1">
      <alignment vertical="center"/>
    </xf>
    <xf numFmtId="4" fontId="24" fillId="0" borderId="19" xfId="0" applyNumberFormat="1" applyFont="1" applyBorder="1" applyAlignment="1">
      <alignment vertical="center"/>
    </xf>
    <xf numFmtId="4" fontId="20" fillId="0" borderId="23" xfId="0" applyNumberFormat="1" applyFont="1" applyBorder="1" applyAlignment="1">
      <alignment vertical="center"/>
    </xf>
    <xf numFmtId="4" fontId="24" fillId="0" borderId="18" xfId="0" applyNumberFormat="1" applyFont="1" applyBorder="1"/>
    <xf numFmtId="4" fontId="24" fillId="0" borderId="19" xfId="0" applyNumberFormat="1" applyFont="1" applyBorder="1"/>
    <xf numFmtId="4" fontId="24" fillId="0" borderId="30" xfId="0" applyNumberFormat="1" applyFont="1" applyBorder="1"/>
    <xf numFmtId="4" fontId="24" fillId="0" borderId="31" xfId="0" applyNumberFormat="1" applyFont="1" applyBorder="1"/>
    <xf numFmtId="4" fontId="24" fillId="0" borderId="16" xfId="0" applyNumberFormat="1" applyFont="1" applyBorder="1"/>
    <xf numFmtId="0" fontId="15" fillId="2" borderId="28" xfId="0" applyFont="1" applyFill="1" applyBorder="1" applyAlignment="1">
      <alignment vertical="center" wrapText="1"/>
    </xf>
    <xf numFmtId="0" fontId="15" fillId="2" borderId="29" xfId="0" applyFont="1" applyFill="1" applyBorder="1" applyAlignment="1">
      <alignment vertical="center" wrapText="1"/>
    </xf>
    <xf numFmtId="0" fontId="19" fillId="7" borderId="3" xfId="0" applyFont="1" applyFill="1" applyBorder="1" applyAlignment="1">
      <alignment vertical="center" wrapText="1"/>
    </xf>
    <xf numFmtId="4" fontId="24" fillId="0" borderId="29" xfId="0" applyNumberFormat="1" applyFont="1" applyBorder="1" applyAlignment="1">
      <alignment horizontal="right"/>
    </xf>
    <xf numFmtId="2" fontId="24" fillId="0" borderId="3" xfId="0" applyNumberFormat="1" applyFont="1" applyBorder="1"/>
    <xf numFmtId="2" fontId="24" fillId="0" borderId="12" xfId="0" applyNumberFormat="1" applyFont="1" applyBorder="1"/>
    <xf numFmtId="2" fontId="24" fillId="0" borderId="29" xfId="0" applyNumberFormat="1" applyFont="1" applyBorder="1"/>
    <xf numFmtId="2" fontId="24" fillId="0" borderId="30" xfId="0" applyNumberFormat="1" applyFont="1" applyBorder="1"/>
    <xf numFmtId="2" fontId="24" fillId="0" borderId="32" xfId="0" applyNumberFormat="1" applyFont="1" applyBorder="1"/>
    <xf numFmtId="2" fontId="24" fillId="0" borderId="30" xfId="0" applyNumberFormat="1" applyFont="1" applyBorder="1" applyAlignment="1">
      <alignment horizontal="right"/>
    </xf>
    <xf numFmtId="2" fontId="24" fillId="0" borderId="32" xfId="0" applyNumberFormat="1" applyFont="1" applyBorder="1" applyAlignment="1">
      <alignment horizontal="right"/>
    </xf>
    <xf numFmtId="2" fontId="20" fillId="7" borderId="3" xfId="0" applyNumberFormat="1" applyFont="1" applyFill="1" applyBorder="1" applyAlignment="1">
      <alignment horizontal="right"/>
    </xf>
    <xf numFmtId="2" fontId="20" fillId="7" borderId="32" xfId="0" applyNumberFormat="1" applyFont="1" applyFill="1" applyBorder="1" applyAlignment="1">
      <alignment horizontal="right"/>
    </xf>
    <xf numFmtId="0" fontId="15" fillId="0" borderId="28" xfId="0" applyFont="1" applyBorder="1" applyAlignment="1">
      <alignment vertical="center" wrapText="1"/>
    </xf>
    <xf numFmtId="2" fontId="24" fillId="0" borderId="16" xfId="0" applyNumberFormat="1" applyFont="1" applyBorder="1"/>
    <xf numFmtId="4" fontId="22" fillId="0" borderId="12" xfId="0" applyNumberFormat="1" applyFont="1" applyBorder="1" applyAlignment="1">
      <alignment horizontal="right"/>
    </xf>
    <xf numFmtId="4" fontId="20" fillId="8" borderId="18" xfId="0" applyNumberFormat="1" applyFont="1" applyFill="1" applyBorder="1"/>
    <xf numFmtId="4" fontId="22" fillId="0" borderId="16" xfId="0" applyNumberFormat="1" applyFont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0" fillId="5" borderId="3" xfId="0" quotePrefix="1" applyFont="1" applyFill="1" applyBorder="1" applyAlignment="1">
      <alignment horizontal="center" vertical="center" wrapText="1"/>
    </xf>
    <xf numFmtId="0" fontId="10" fillId="5" borderId="1" xfId="0" quotePrefix="1" applyFont="1" applyFill="1" applyBorder="1" applyAlignment="1">
      <alignment horizontal="center" vertical="center" wrapText="1"/>
    </xf>
    <xf numFmtId="0" fontId="10" fillId="5" borderId="2" xfId="0" quotePrefix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0" fillId="4" borderId="1" xfId="0" quotePrefix="1" applyFont="1" applyFill="1" applyBorder="1" applyAlignment="1">
      <alignment horizontal="left" wrapText="1"/>
    </xf>
    <xf numFmtId="0" fontId="10" fillId="4" borderId="2" xfId="0" quotePrefix="1" applyFont="1" applyFill="1" applyBorder="1" applyAlignment="1">
      <alignment horizontal="left" wrapText="1"/>
    </xf>
    <xf numFmtId="0" fontId="10" fillId="4" borderId="4" xfId="0" quotePrefix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9" fillId="0" borderId="1" xfId="0" quotePrefix="1" applyFont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center" wrapText="1"/>
    </xf>
    <xf numFmtId="0" fontId="10" fillId="5" borderId="1" xfId="0" quotePrefix="1" applyFont="1" applyFill="1" applyBorder="1" applyAlignment="1">
      <alignment horizontal="center" wrapText="1"/>
    </xf>
    <xf numFmtId="0" fontId="10" fillId="4" borderId="3" xfId="0" quotePrefix="1" applyFont="1" applyFill="1" applyBorder="1" applyAlignment="1">
      <alignment horizontal="left" vertical="center" wrapText="1"/>
    </xf>
    <xf numFmtId="0" fontId="19" fillId="4" borderId="1" xfId="0" quotePrefix="1" applyFont="1" applyFill="1" applyBorder="1" applyAlignment="1">
      <alignment horizontal="left" vertical="center" wrapText="1"/>
    </xf>
    <xf numFmtId="0" fontId="19" fillId="0" borderId="1" xfId="0" quotePrefix="1" applyFont="1" applyBorder="1" applyAlignment="1">
      <alignment horizontal="left" vertical="center" wrapText="1"/>
    </xf>
    <xf numFmtId="49" fontId="10" fillId="5" borderId="20" xfId="0" applyNumberFormat="1" applyFont="1" applyFill="1" applyBorder="1" applyAlignment="1">
      <alignment horizontal="center" vertical="center" wrapText="1"/>
    </xf>
    <xf numFmtId="49" fontId="10" fillId="5" borderId="21" xfId="0" applyNumberFormat="1" applyFont="1" applyFill="1" applyBorder="1" applyAlignment="1">
      <alignment horizontal="center" vertical="center" wrapText="1"/>
    </xf>
    <xf numFmtId="49" fontId="10" fillId="5" borderId="22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10" fillId="5" borderId="8" xfId="0" applyNumberFormat="1" applyFont="1" applyFill="1" applyBorder="1" applyAlignment="1">
      <alignment horizontal="center" vertical="center" wrapText="1"/>
    </xf>
    <xf numFmtId="0" fontId="20" fillId="8" borderId="33" xfId="0" applyFont="1" applyFill="1" applyBorder="1" applyAlignment="1">
      <alignment vertical="center" wrapText="1"/>
    </xf>
    <xf numFmtId="0" fontId="20" fillId="8" borderId="5" xfId="0" applyFont="1" applyFill="1" applyBorder="1" applyAlignment="1">
      <alignment vertical="center" wrapText="1"/>
    </xf>
    <xf numFmtId="0" fontId="20" fillId="8" borderId="34" xfId="0" applyFont="1" applyFill="1" applyBorder="1" applyAlignment="1">
      <alignment vertical="center" wrapText="1"/>
    </xf>
    <xf numFmtId="0" fontId="20" fillId="8" borderId="11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20" fillId="8" borderId="4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/>
    </xf>
    <xf numFmtId="0" fontId="20" fillId="4" borderId="2" xfId="0" applyFont="1" applyFill="1" applyBorder="1" applyAlignment="1">
      <alignment vertical="center"/>
    </xf>
    <xf numFmtId="0" fontId="20" fillId="4" borderId="4" xfId="0" applyFont="1" applyFill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10" fillId="7" borderId="1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20" fillId="9" borderId="11" xfId="0" applyFont="1" applyFill="1" applyBorder="1" applyAlignment="1">
      <alignment vertical="center"/>
    </xf>
    <xf numFmtId="0" fontId="20" fillId="9" borderId="2" xfId="0" applyFont="1" applyFill="1" applyBorder="1" applyAlignment="1">
      <alignment vertical="center"/>
    </xf>
    <xf numFmtId="0" fontId="20" fillId="9" borderId="4" xfId="0" applyFont="1" applyFill="1" applyBorder="1" applyAlignment="1">
      <alignment vertical="center"/>
    </xf>
    <xf numFmtId="0" fontId="20" fillId="4" borderId="11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10" fillId="9" borderId="11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vertical="center" wrapText="1"/>
    </xf>
    <xf numFmtId="0" fontId="20" fillId="8" borderId="11" xfId="0" applyFont="1" applyFill="1" applyBorder="1" applyAlignment="1">
      <alignment vertical="center"/>
    </xf>
    <xf numFmtId="0" fontId="20" fillId="8" borderId="2" xfId="0" applyFont="1" applyFill="1" applyBorder="1" applyAlignment="1">
      <alignment vertical="center"/>
    </xf>
    <xf numFmtId="0" fontId="20" fillId="8" borderId="4" xfId="0" applyFont="1" applyFill="1" applyBorder="1" applyAlignment="1">
      <alignment vertical="center"/>
    </xf>
    <xf numFmtId="0" fontId="20" fillId="9" borderId="11" xfId="0" applyFont="1" applyFill="1" applyBorder="1" applyAlignment="1">
      <alignment vertical="center" wrapText="1"/>
    </xf>
    <xf numFmtId="0" fontId="20" fillId="9" borderId="2" xfId="0" applyFont="1" applyFill="1" applyBorder="1" applyAlignment="1">
      <alignment vertical="center" wrapText="1"/>
    </xf>
    <xf numFmtId="0" fontId="20" fillId="9" borderId="4" xfId="0" applyFont="1" applyFill="1" applyBorder="1" applyAlignment="1">
      <alignment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0" fillId="4" borderId="11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99FF"/>
      <color rgb="FF3399FF"/>
      <color rgb="FF00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28330</xdr:colOff>
      <xdr:row>0</xdr:row>
      <xdr:rowOff>169497</xdr:rowOff>
    </xdr:from>
    <xdr:to>
      <xdr:col>3</xdr:col>
      <xdr:colOff>232165</xdr:colOff>
      <xdr:row>4</xdr:row>
      <xdr:rowOff>129346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61F6EFC6-F9A1-BB68-EC70-7FF3EA358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930" y="169497"/>
          <a:ext cx="1423035" cy="502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62D1-3C11-478A-B118-9EE225DBC839}">
  <dimension ref="B2:K49"/>
  <sheetViews>
    <sheetView tabSelected="1" zoomScaleNormal="100" zoomScaleSheetLayoutView="130" workbookViewId="0">
      <selection activeCell="O23" sqref="O23"/>
    </sheetView>
  </sheetViews>
  <sheetFormatPr defaultRowHeight="15"/>
  <cols>
    <col min="4" max="4" width="11.85546875" customWidth="1"/>
    <col min="9" max="9" width="9.140625" customWidth="1"/>
    <col min="10" max="10" width="13.28515625" customWidth="1"/>
  </cols>
  <sheetData>
    <row r="2" spans="5:10" ht="9" customHeight="1">
      <c r="E2" s="330" t="s">
        <v>47</v>
      </c>
      <c r="F2" s="330"/>
      <c r="G2" s="330"/>
      <c r="H2" s="330"/>
      <c r="I2" s="329" t="s">
        <v>229</v>
      </c>
      <c r="J2" s="329"/>
    </row>
    <row r="3" spans="5:10" ht="9" customHeight="1">
      <c r="E3" s="331" t="s">
        <v>226</v>
      </c>
      <c r="F3" s="331"/>
      <c r="G3" s="331"/>
      <c r="H3" s="331"/>
      <c r="I3" s="329" t="s">
        <v>230</v>
      </c>
      <c r="J3" s="329"/>
    </row>
    <row r="4" spans="5:10" ht="9.75" customHeight="1">
      <c r="E4" s="329" t="s">
        <v>227</v>
      </c>
      <c r="F4" s="329"/>
      <c r="G4" s="329"/>
      <c r="H4" s="329"/>
      <c r="I4" s="329" t="s">
        <v>231</v>
      </c>
      <c r="J4" s="329"/>
    </row>
    <row r="5" spans="5:10" ht="11.25" customHeight="1">
      <c r="E5" s="329" t="s">
        <v>228</v>
      </c>
      <c r="F5" s="329"/>
      <c r="G5" s="329"/>
      <c r="H5" s="329"/>
      <c r="I5" s="329" t="s">
        <v>232</v>
      </c>
      <c r="J5" s="329"/>
    </row>
    <row r="11" spans="5:10" ht="22.5" customHeight="1"/>
    <row r="12" spans="5:10" ht="20.25" customHeight="1"/>
    <row r="18" spans="2:11" ht="22.5" customHeight="1">
      <c r="B18" s="236" t="s">
        <v>209</v>
      </c>
      <c r="C18" s="236"/>
      <c r="D18" s="236"/>
      <c r="E18" s="236"/>
      <c r="F18" s="236"/>
      <c r="G18" s="236"/>
      <c r="H18" s="236"/>
      <c r="I18" s="236"/>
      <c r="J18" s="236"/>
      <c r="K18" s="236"/>
    </row>
    <row r="19" spans="2:11" ht="22.5">
      <c r="B19" s="237" t="s">
        <v>188</v>
      </c>
      <c r="C19" s="237"/>
      <c r="D19" s="237"/>
      <c r="E19" s="237"/>
      <c r="F19" s="237"/>
      <c r="G19" s="237"/>
      <c r="H19" s="237"/>
      <c r="I19" s="237"/>
      <c r="J19" s="237"/>
      <c r="K19" s="237"/>
    </row>
    <row r="20" spans="2:11" ht="22.5" customHeight="1">
      <c r="B20" s="236" t="s">
        <v>189</v>
      </c>
      <c r="C20" s="236"/>
      <c r="D20" s="236"/>
      <c r="E20" s="236"/>
      <c r="F20" s="236"/>
      <c r="G20" s="236"/>
      <c r="H20" s="236"/>
      <c r="I20" s="236"/>
      <c r="J20" s="236"/>
      <c r="K20" s="236"/>
    </row>
    <row r="21" spans="2:11" ht="22.5" customHeight="1">
      <c r="B21" s="236" t="s">
        <v>187</v>
      </c>
      <c r="C21" s="236"/>
      <c r="D21" s="236"/>
      <c r="E21" s="236"/>
      <c r="F21" s="236"/>
      <c r="G21" s="236"/>
      <c r="H21" s="236"/>
      <c r="I21" s="236"/>
      <c r="J21" s="236"/>
      <c r="K21" s="236"/>
    </row>
    <row r="47" spans="2:2" ht="15.75">
      <c r="B47" s="27" t="s">
        <v>223</v>
      </c>
    </row>
    <row r="48" spans="2:2" ht="15.75">
      <c r="B48" s="27" t="s">
        <v>224</v>
      </c>
    </row>
    <row r="49" spans="2:2" ht="15.75">
      <c r="B49" s="27" t="s">
        <v>225</v>
      </c>
    </row>
  </sheetData>
  <mergeCells count="12">
    <mergeCell ref="B18:K18"/>
    <mergeCell ref="B19:K19"/>
    <mergeCell ref="B20:K20"/>
    <mergeCell ref="B21:K21"/>
    <mergeCell ref="E2:H2"/>
    <mergeCell ref="E3:H3"/>
    <mergeCell ref="E4:H4"/>
    <mergeCell ref="E5:H5"/>
    <mergeCell ref="I2:J2"/>
    <mergeCell ref="I3:J3"/>
    <mergeCell ref="I4:J4"/>
    <mergeCell ref="I5:J5"/>
  </mergeCells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6"/>
  <sheetViews>
    <sheetView zoomScaleNormal="100" workbookViewId="0">
      <selection activeCell="O28" sqref="O28"/>
    </sheetView>
  </sheetViews>
  <sheetFormatPr defaultRowHeight="15"/>
  <cols>
    <col min="6" max="6" width="25.28515625" customWidth="1"/>
    <col min="7" max="7" width="29" customWidth="1"/>
    <col min="8" max="10" width="25.28515625" customWidth="1"/>
    <col min="11" max="11" width="29.42578125" customWidth="1"/>
    <col min="12" max="13" width="15.7109375" customWidth="1"/>
    <col min="14" max="14" width="25.28515625" customWidth="1"/>
  </cols>
  <sheetData>
    <row r="1" spans="1:14" ht="18.75">
      <c r="A1" s="18" t="s">
        <v>47</v>
      </c>
      <c r="B1" s="19"/>
      <c r="C1" s="19"/>
      <c r="D1" s="19"/>
      <c r="E1" s="19"/>
      <c r="F1" s="19"/>
      <c r="G1" s="12"/>
      <c r="H1" s="12"/>
      <c r="I1" s="12"/>
      <c r="J1" s="12"/>
      <c r="K1" s="12"/>
      <c r="L1" s="12"/>
      <c r="M1" s="12"/>
    </row>
    <row r="2" spans="1:14" ht="42" customHeight="1">
      <c r="A2" s="12"/>
      <c r="B2" s="249" t="s">
        <v>210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6"/>
    </row>
    <row r="3" spans="1:14" ht="18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"/>
    </row>
    <row r="4" spans="1:14" ht="15.75" customHeight="1">
      <c r="A4" s="12"/>
      <c r="B4" s="249" t="s">
        <v>10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5"/>
    </row>
    <row r="5" spans="1:14" ht="18.7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</row>
    <row r="6" spans="1:14" ht="18" customHeight="1">
      <c r="A6" s="12"/>
      <c r="B6" s="249" t="s">
        <v>39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4"/>
    </row>
    <row r="7" spans="1:14" ht="18" customHeight="1">
      <c r="A7" s="12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/>
    </row>
    <row r="8" spans="1:14" ht="18" customHeight="1">
      <c r="A8" s="12"/>
      <c r="B8" s="239" t="s">
        <v>46</v>
      </c>
      <c r="C8" s="239"/>
      <c r="D8" s="239"/>
      <c r="E8" s="239"/>
      <c r="F8" s="239"/>
      <c r="G8" s="20"/>
      <c r="H8" s="20"/>
      <c r="I8" s="21"/>
      <c r="J8" s="21"/>
      <c r="K8" s="21"/>
      <c r="L8" s="22"/>
      <c r="M8" s="22"/>
    </row>
    <row r="9" spans="1:14" ht="47.25">
      <c r="A9" s="12"/>
      <c r="B9" s="242" t="s">
        <v>8</v>
      </c>
      <c r="C9" s="242"/>
      <c r="D9" s="242"/>
      <c r="E9" s="242"/>
      <c r="F9" s="242"/>
      <c r="G9" s="45" t="s">
        <v>211</v>
      </c>
      <c r="H9" s="45" t="s">
        <v>197</v>
      </c>
      <c r="I9" s="45" t="s">
        <v>198</v>
      </c>
      <c r="J9" s="45" t="s">
        <v>199</v>
      </c>
      <c r="K9" s="45" t="s">
        <v>212</v>
      </c>
      <c r="L9" s="45" t="s">
        <v>18</v>
      </c>
      <c r="M9" s="45" t="s">
        <v>37</v>
      </c>
    </row>
    <row r="10" spans="1:14" ht="15.75">
      <c r="A10" s="12"/>
      <c r="B10" s="256">
        <v>1</v>
      </c>
      <c r="C10" s="256"/>
      <c r="D10" s="256"/>
      <c r="E10" s="256"/>
      <c r="F10" s="257"/>
      <c r="G10" s="45">
        <v>2</v>
      </c>
      <c r="H10" s="45">
        <v>3</v>
      </c>
      <c r="I10" s="46">
        <v>4</v>
      </c>
      <c r="J10" s="46">
        <v>5</v>
      </c>
      <c r="K10" s="46">
        <v>6</v>
      </c>
      <c r="L10" s="46" t="s">
        <v>48</v>
      </c>
      <c r="M10" s="46" t="s">
        <v>49</v>
      </c>
    </row>
    <row r="11" spans="1:14" ht="15.75">
      <c r="A11" s="12"/>
      <c r="B11" s="240" t="s">
        <v>20</v>
      </c>
      <c r="C11" s="241"/>
      <c r="D11" s="241"/>
      <c r="E11" s="241"/>
      <c r="F11" s="254"/>
      <c r="G11" s="192">
        <v>1004717.59</v>
      </c>
      <c r="H11" s="192">
        <v>1299000</v>
      </c>
      <c r="I11" s="205">
        <v>1289457</v>
      </c>
      <c r="J11" s="205">
        <v>1289457</v>
      </c>
      <c r="K11" s="205">
        <v>1201477.92</v>
      </c>
      <c r="L11" s="205">
        <f>(K11/G11)*100</f>
        <v>119.58364539034297</v>
      </c>
      <c r="M11" s="205">
        <f>(K11/J11)*100</f>
        <v>93.177044290736333</v>
      </c>
    </row>
    <row r="12" spans="1:14" ht="15.75">
      <c r="A12" s="12"/>
      <c r="B12" s="255" t="s">
        <v>19</v>
      </c>
      <c r="C12" s="254"/>
      <c r="D12" s="254"/>
      <c r="E12" s="254"/>
      <c r="F12" s="254"/>
      <c r="G12" s="192">
        <v>0</v>
      </c>
      <c r="H12" s="192">
        <v>0</v>
      </c>
      <c r="I12" s="205">
        <v>0</v>
      </c>
      <c r="J12" s="205">
        <v>0</v>
      </c>
      <c r="K12" s="205">
        <v>0</v>
      </c>
      <c r="L12" s="205">
        <v>0</v>
      </c>
      <c r="M12" s="205">
        <v>0</v>
      </c>
    </row>
    <row r="13" spans="1:14" ht="15.75">
      <c r="A13" s="12"/>
      <c r="B13" s="251" t="s">
        <v>0</v>
      </c>
      <c r="C13" s="252"/>
      <c r="D13" s="252"/>
      <c r="E13" s="252"/>
      <c r="F13" s="253"/>
      <c r="G13" s="48">
        <f>SUM(G11:G12)</f>
        <v>1004717.59</v>
      </c>
      <c r="H13" s="48">
        <f t="shared" ref="H13:K13" si="0">SUM(H11:H12)</f>
        <v>1299000</v>
      </c>
      <c r="I13" s="48">
        <f t="shared" si="0"/>
        <v>1289457</v>
      </c>
      <c r="J13" s="48">
        <f t="shared" si="0"/>
        <v>1289457</v>
      </c>
      <c r="K13" s="48">
        <f t="shared" si="0"/>
        <v>1201477.92</v>
      </c>
      <c r="L13" s="40">
        <f>(K13/G13*100)</f>
        <v>119.58364539034297</v>
      </c>
      <c r="M13" s="40">
        <f>(K13/J13)*100</f>
        <v>93.177044290736333</v>
      </c>
    </row>
    <row r="14" spans="1:14" ht="15.75">
      <c r="A14" s="12"/>
      <c r="B14" s="260" t="s">
        <v>21</v>
      </c>
      <c r="C14" s="241"/>
      <c r="D14" s="241"/>
      <c r="E14" s="241"/>
      <c r="F14" s="241"/>
      <c r="G14" s="193">
        <v>947566.22</v>
      </c>
      <c r="H14" s="193">
        <v>1201635</v>
      </c>
      <c r="I14" s="205">
        <v>1297853</v>
      </c>
      <c r="J14" s="205">
        <v>1297853</v>
      </c>
      <c r="K14" s="205">
        <v>1121887.9099999999</v>
      </c>
      <c r="L14" s="205">
        <f t="shared" ref="L14:L16" si="1">(K14/G14*100)</f>
        <v>118.39678181014092</v>
      </c>
      <c r="M14" s="205">
        <f t="shared" ref="M14:M16" si="2">(K14/J14)*100</f>
        <v>86.441832010250778</v>
      </c>
    </row>
    <row r="15" spans="1:14" ht="15.75">
      <c r="A15" s="12"/>
      <c r="B15" s="255" t="s">
        <v>22</v>
      </c>
      <c r="C15" s="254"/>
      <c r="D15" s="254"/>
      <c r="E15" s="254"/>
      <c r="F15" s="254"/>
      <c r="G15" s="192">
        <v>49292.42</v>
      </c>
      <c r="H15" s="192">
        <v>97365</v>
      </c>
      <c r="I15" s="205">
        <v>168981</v>
      </c>
      <c r="J15" s="205">
        <v>168981</v>
      </c>
      <c r="K15" s="205">
        <v>82559.23</v>
      </c>
      <c r="L15" s="205">
        <f t="shared" si="1"/>
        <v>167.48869298768452</v>
      </c>
      <c r="M15" s="205">
        <f t="shared" si="2"/>
        <v>48.857108195595949</v>
      </c>
    </row>
    <row r="16" spans="1:14" ht="15.75">
      <c r="A16" s="12"/>
      <c r="B16" s="41" t="s">
        <v>1</v>
      </c>
      <c r="C16" s="47"/>
      <c r="D16" s="47"/>
      <c r="E16" s="47"/>
      <c r="F16" s="47"/>
      <c r="G16" s="48">
        <f>SUM(G14:G15)</f>
        <v>996858.64</v>
      </c>
      <c r="H16" s="48">
        <f t="shared" ref="H16:K16" si="3">SUM(H14:H15)</f>
        <v>1299000</v>
      </c>
      <c r="I16" s="48">
        <f t="shared" si="3"/>
        <v>1466834</v>
      </c>
      <c r="J16" s="48">
        <f t="shared" si="3"/>
        <v>1466834</v>
      </c>
      <c r="K16" s="48">
        <f t="shared" si="3"/>
        <v>1204447.1399999999</v>
      </c>
      <c r="L16" s="40">
        <f t="shared" si="1"/>
        <v>120.82426651786855</v>
      </c>
      <c r="M16" s="40">
        <f t="shared" si="2"/>
        <v>82.11202767320637</v>
      </c>
    </row>
    <row r="17" spans="1:50" ht="15.75">
      <c r="A17" s="12"/>
      <c r="B17" s="259" t="s">
        <v>2</v>
      </c>
      <c r="C17" s="252"/>
      <c r="D17" s="252"/>
      <c r="E17" s="252"/>
      <c r="F17" s="252"/>
      <c r="G17" s="49">
        <f>SUM(G13-G16)</f>
        <v>7858.9499999999534</v>
      </c>
      <c r="H17" s="49">
        <f t="shared" ref="H17:K17" si="4">SUM(H13-H16)</f>
        <v>0</v>
      </c>
      <c r="I17" s="49">
        <f t="shared" si="4"/>
        <v>-177377</v>
      </c>
      <c r="J17" s="49">
        <f t="shared" si="4"/>
        <v>-177377</v>
      </c>
      <c r="K17" s="49">
        <f t="shared" si="4"/>
        <v>-2969.2199999999721</v>
      </c>
      <c r="L17" s="42"/>
      <c r="M17" s="42"/>
    </row>
    <row r="18" spans="1:50" ht="15.75">
      <c r="A18" s="12"/>
      <c r="B18" s="14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4"/>
      <c r="N18" s="1"/>
    </row>
    <row r="19" spans="1:50" ht="18" customHeight="1">
      <c r="A19" s="12"/>
      <c r="B19" s="239" t="s">
        <v>43</v>
      </c>
      <c r="C19" s="239"/>
      <c r="D19" s="239"/>
      <c r="E19" s="239"/>
      <c r="F19" s="239"/>
      <c r="G19" s="23"/>
      <c r="H19" s="23"/>
      <c r="I19" s="23"/>
      <c r="J19" s="23"/>
      <c r="K19" s="23"/>
      <c r="L19" s="24"/>
      <c r="M19" s="24"/>
      <c r="N19" s="1"/>
    </row>
    <row r="20" spans="1:50" ht="47.25">
      <c r="A20" s="12"/>
      <c r="B20" s="242" t="s">
        <v>8</v>
      </c>
      <c r="C20" s="242"/>
      <c r="D20" s="242"/>
      <c r="E20" s="242"/>
      <c r="F20" s="242"/>
      <c r="G20" s="45" t="s">
        <v>211</v>
      </c>
      <c r="H20" s="45" t="s">
        <v>197</v>
      </c>
      <c r="I20" s="46" t="s">
        <v>200</v>
      </c>
      <c r="J20" s="46" t="s">
        <v>199</v>
      </c>
      <c r="K20" s="45" t="s">
        <v>212</v>
      </c>
      <c r="L20" s="46" t="s">
        <v>18</v>
      </c>
      <c r="M20" s="46" t="s">
        <v>37</v>
      </c>
    </row>
    <row r="21" spans="1:50" ht="15.75">
      <c r="A21" s="12"/>
      <c r="B21" s="243">
        <v>1</v>
      </c>
      <c r="C21" s="244"/>
      <c r="D21" s="244"/>
      <c r="E21" s="244"/>
      <c r="F21" s="244"/>
      <c r="G21" s="149">
        <v>2</v>
      </c>
      <c r="H21" s="149">
        <v>3</v>
      </c>
      <c r="I21" s="46">
        <v>4</v>
      </c>
      <c r="J21" s="46">
        <v>5</v>
      </c>
      <c r="K21" s="46">
        <v>6</v>
      </c>
      <c r="L21" s="46" t="s">
        <v>48</v>
      </c>
      <c r="M21" s="46" t="s">
        <v>49</v>
      </c>
    </row>
    <row r="22" spans="1:50" ht="15.75" customHeight="1">
      <c r="A22" s="12"/>
      <c r="B22" s="240" t="s">
        <v>23</v>
      </c>
      <c r="C22" s="245"/>
      <c r="D22" s="245"/>
      <c r="E22" s="245"/>
      <c r="F22" s="245"/>
      <c r="G22" s="193">
        <v>0</v>
      </c>
      <c r="H22" s="193">
        <v>0</v>
      </c>
      <c r="I22" s="206">
        <v>0</v>
      </c>
      <c r="J22" s="206">
        <v>0</v>
      </c>
      <c r="K22" s="206">
        <v>0</v>
      </c>
      <c r="L22" s="209"/>
      <c r="M22" s="209"/>
    </row>
    <row r="23" spans="1:50" ht="15.75">
      <c r="A23" s="12"/>
      <c r="B23" s="240" t="s">
        <v>24</v>
      </c>
      <c r="C23" s="241"/>
      <c r="D23" s="241"/>
      <c r="E23" s="241"/>
      <c r="F23" s="241"/>
      <c r="G23" s="193">
        <v>0</v>
      </c>
      <c r="H23" s="193">
        <v>0</v>
      </c>
      <c r="I23" s="206">
        <v>0</v>
      </c>
      <c r="J23" s="206">
        <v>0</v>
      </c>
      <c r="K23" s="206">
        <v>0</v>
      </c>
      <c r="L23" s="209"/>
      <c r="M23" s="209"/>
    </row>
    <row r="24" spans="1:50" ht="15" customHeight="1">
      <c r="A24" s="12"/>
      <c r="B24" s="246" t="s">
        <v>38</v>
      </c>
      <c r="C24" s="247"/>
      <c r="D24" s="247"/>
      <c r="E24" s="247"/>
      <c r="F24" s="248"/>
      <c r="G24" s="43">
        <v>0</v>
      </c>
      <c r="H24" s="43">
        <v>0</v>
      </c>
      <c r="I24" s="42">
        <v>0</v>
      </c>
      <c r="J24" s="42">
        <v>0</v>
      </c>
      <c r="K24" s="42">
        <v>0</v>
      </c>
      <c r="L24" s="42"/>
      <c r="M24" s="42"/>
    </row>
    <row r="25" spans="1:50" s="8" customFormat="1" ht="15" customHeight="1">
      <c r="A25" s="12"/>
      <c r="B25" s="240" t="s">
        <v>13</v>
      </c>
      <c r="C25" s="241"/>
      <c r="D25" s="241"/>
      <c r="E25" s="241"/>
      <c r="F25" s="241"/>
      <c r="G25" s="193">
        <v>169516.36</v>
      </c>
      <c r="H25" s="193">
        <v>0</v>
      </c>
      <c r="I25" s="206">
        <v>177377</v>
      </c>
      <c r="J25" s="206">
        <v>177377</v>
      </c>
      <c r="K25" s="206">
        <v>177375.31</v>
      </c>
      <c r="L25" s="206">
        <f>(K25/G25)*100</f>
        <v>104.63610119990778</v>
      </c>
      <c r="M25" s="206">
        <v>0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s="8" customFormat="1" ht="15" customHeight="1">
      <c r="A26" s="12"/>
      <c r="B26" s="240" t="s">
        <v>42</v>
      </c>
      <c r="C26" s="241"/>
      <c r="D26" s="241"/>
      <c r="E26" s="241"/>
      <c r="F26" s="241"/>
      <c r="G26" s="193">
        <v>177375.31</v>
      </c>
      <c r="H26" s="193">
        <v>0</v>
      </c>
      <c r="I26" s="206">
        <v>0</v>
      </c>
      <c r="J26" s="206">
        <v>0</v>
      </c>
      <c r="K26" s="206">
        <v>174406.09</v>
      </c>
      <c r="L26" s="206">
        <f>(K26/G26)*100</f>
        <v>98.32602406727294</v>
      </c>
      <c r="M26" s="206">
        <v>0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0" s="11" customFormat="1" ht="15.75">
      <c r="A27" s="15"/>
      <c r="B27" s="246" t="s">
        <v>44</v>
      </c>
      <c r="C27" s="247"/>
      <c r="D27" s="247"/>
      <c r="E27" s="247"/>
      <c r="F27" s="248"/>
      <c r="G27" s="43">
        <f>G25-G26</f>
        <v>-7858.9500000000116</v>
      </c>
      <c r="H27" s="43">
        <f t="shared" ref="H27:K27" si="5">H25-H26</f>
        <v>0</v>
      </c>
      <c r="I27" s="43">
        <f t="shared" si="5"/>
        <v>177377</v>
      </c>
      <c r="J27" s="43">
        <f t="shared" si="5"/>
        <v>177377</v>
      </c>
      <c r="K27" s="43">
        <f t="shared" si="5"/>
        <v>2969.2200000000012</v>
      </c>
      <c r="L27" s="42"/>
      <c r="M27" s="42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ht="15.75">
      <c r="A28" s="12"/>
      <c r="B28" s="258" t="s">
        <v>45</v>
      </c>
      <c r="C28" s="258"/>
      <c r="D28" s="258"/>
      <c r="E28" s="258"/>
      <c r="F28" s="258"/>
      <c r="G28" s="154">
        <v>0</v>
      </c>
      <c r="H28" s="154">
        <v>0</v>
      </c>
      <c r="I28" s="44">
        <v>0</v>
      </c>
      <c r="J28" s="44">
        <v>0</v>
      </c>
      <c r="K28" s="44">
        <v>0</v>
      </c>
      <c r="L28" s="44"/>
      <c r="M28" s="44"/>
    </row>
    <row r="29" spans="1:5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50">
      <c r="A30" s="12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50">
      <c r="A31" s="12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</row>
    <row r="32" spans="1:50" ht="15" customHeight="1">
      <c r="A32" s="12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</row>
    <row r="33" spans="1:13" ht="15" customHeight="1">
      <c r="A33" s="12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</row>
    <row r="34" spans="1:13" ht="36.75" customHeight="1">
      <c r="A34" s="12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</row>
    <row r="35" spans="1:13" ht="15" customHeight="1">
      <c r="A35" s="12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</row>
    <row r="36" spans="1:13">
      <c r="A36" s="12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</row>
  </sheetData>
  <mergeCells count="26">
    <mergeCell ref="B6:M6"/>
    <mergeCell ref="B4:M4"/>
    <mergeCell ref="B2:M2"/>
    <mergeCell ref="B33:M34"/>
    <mergeCell ref="B35:M36"/>
    <mergeCell ref="B13:F13"/>
    <mergeCell ref="B23:F23"/>
    <mergeCell ref="B11:F11"/>
    <mergeCell ref="B12:F12"/>
    <mergeCell ref="B9:F9"/>
    <mergeCell ref="B10:F10"/>
    <mergeCell ref="B28:F28"/>
    <mergeCell ref="B15:F15"/>
    <mergeCell ref="B17:F17"/>
    <mergeCell ref="B14:F14"/>
    <mergeCell ref="B31:M31"/>
    <mergeCell ref="B32:M32"/>
    <mergeCell ref="B8:F8"/>
    <mergeCell ref="B19:F19"/>
    <mergeCell ref="B25:F25"/>
    <mergeCell ref="B26:F26"/>
    <mergeCell ref="B20:F20"/>
    <mergeCell ref="B21:F21"/>
    <mergeCell ref="B22:F22"/>
    <mergeCell ref="B27:F27"/>
    <mergeCell ref="B24:F24"/>
  </mergeCells>
  <pageMargins left="0.7" right="0.7" top="0.75" bottom="0.75" header="0.3" footer="0.3"/>
  <pageSetup paperSize="9" scale="55" fitToHeight="0" orientation="landscape" r:id="rId1"/>
  <ignoredErrors>
    <ignoredError sqref="G13:K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8"/>
  <sheetViews>
    <sheetView zoomScale="85" zoomScaleNormal="85" workbookViewId="0">
      <selection activeCell="M118" sqref="M118"/>
    </sheetView>
  </sheetViews>
  <sheetFormatPr defaultRowHeight="1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1" width="25.28515625" customWidth="1"/>
    <col min="12" max="13" width="15.7109375" customWidth="1"/>
  </cols>
  <sheetData>
    <row r="1" spans="1:13" ht="18.75">
      <c r="A1" s="18" t="s">
        <v>47</v>
      </c>
      <c r="B1" s="13"/>
      <c r="C1" s="13"/>
      <c r="D1" s="13"/>
      <c r="E1" s="13"/>
      <c r="F1" s="13"/>
      <c r="G1" s="2"/>
      <c r="H1" s="2"/>
      <c r="I1" s="2"/>
      <c r="J1" s="2"/>
      <c r="K1" s="2"/>
      <c r="L1" s="2"/>
      <c r="M1" s="2"/>
    </row>
    <row r="2" spans="1:13" ht="18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>
      <c r="A3" s="27"/>
      <c r="B3" s="249" t="s">
        <v>10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ht="15.75">
      <c r="A4" s="27"/>
      <c r="B4" s="14"/>
      <c r="C4" s="14"/>
      <c r="D4" s="14"/>
      <c r="E4" s="14"/>
      <c r="F4" s="14"/>
      <c r="G4" s="14"/>
      <c r="H4" s="14"/>
      <c r="I4" s="14"/>
      <c r="J4" s="14"/>
      <c r="K4" s="28"/>
      <c r="L4" s="28"/>
      <c r="M4" s="28"/>
    </row>
    <row r="5" spans="1:13" ht="15.75" customHeight="1">
      <c r="A5" s="27"/>
      <c r="B5" s="249" t="s">
        <v>40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</row>
    <row r="6" spans="1:13" ht="15.75">
      <c r="A6" s="27"/>
      <c r="B6" s="14"/>
      <c r="C6" s="14"/>
      <c r="D6" s="14"/>
      <c r="E6" s="14"/>
      <c r="F6" s="14"/>
      <c r="G6" s="14"/>
      <c r="H6" s="14"/>
      <c r="I6" s="14"/>
      <c r="J6" s="14"/>
      <c r="K6" s="28"/>
      <c r="L6" s="28"/>
      <c r="M6" s="28"/>
    </row>
    <row r="7" spans="1:13" ht="15.75" customHeight="1">
      <c r="A7" s="27"/>
      <c r="B7" s="249" t="s">
        <v>31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</row>
    <row r="8" spans="1:13" ht="16.5" thickBot="1">
      <c r="A8" s="27"/>
      <c r="B8" s="14"/>
      <c r="C8" s="14"/>
      <c r="D8" s="14"/>
      <c r="E8" s="14"/>
      <c r="F8" s="14"/>
      <c r="G8" s="14"/>
      <c r="H8" s="14"/>
      <c r="I8" s="14"/>
      <c r="J8" s="14"/>
      <c r="K8" s="28"/>
      <c r="L8" s="28"/>
      <c r="M8" s="28"/>
    </row>
    <row r="9" spans="1:13" ht="48.75" customHeight="1">
      <c r="A9" s="27"/>
      <c r="B9" s="264" t="s">
        <v>8</v>
      </c>
      <c r="C9" s="265"/>
      <c r="D9" s="265"/>
      <c r="E9" s="265"/>
      <c r="F9" s="266"/>
      <c r="G9" s="63" t="s">
        <v>213</v>
      </c>
      <c r="H9" s="63" t="s">
        <v>197</v>
      </c>
      <c r="I9" s="63" t="s">
        <v>198</v>
      </c>
      <c r="J9" s="63" t="s">
        <v>199</v>
      </c>
      <c r="K9" s="63" t="s">
        <v>214</v>
      </c>
      <c r="L9" s="63" t="s">
        <v>18</v>
      </c>
      <c r="M9" s="64" t="s">
        <v>37</v>
      </c>
    </row>
    <row r="10" spans="1:13" ht="16.5" thickBot="1">
      <c r="A10" s="27"/>
      <c r="B10" s="261">
        <v>1</v>
      </c>
      <c r="C10" s="262"/>
      <c r="D10" s="262"/>
      <c r="E10" s="262"/>
      <c r="F10" s="263"/>
      <c r="G10" s="77">
        <v>2</v>
      </c>
      <c r="H10" s="77">
        <v>3</v>
      </c>
      <c r="I10" s="77">
        <v>4</v>
      </c>
      <c r="J10" s="77">
        <v>5</v>
      </c>
      <c r="K10" s="77">
        <v>6</v>
      </c>
      <c r="L10" s="77" t="s">
        <v>48</v>
      </c>
      <c r="M10" s="78" t="s">
        <v>49</v>
      </c>
    </row>
    <row r="11" spans="1:13" ht="15.75">
      <c r="A11" s="27"/>
      <c r="B11" s="73"/>
      <c r="C11" s="74"/>
      <c r="D11" s="74"/>
      <c r="E11" s="74"/>
      <c r="F11" s="75" t="s">
        <v>36</v>
      </c>
      <c r="G11" s="76">
        <f>SUM(G12)</f>
        <v>1004717.5900000001</v>
      </c>
      <c r="H11" s="76">
        <f>SUM(H12)</f>
        <v>1299000</v>
      </c>
      <c r="I11" s="76">
        <f t="shared" ref="I11:K11" si="0">SUM(I12)</f>
        <v>1289457</v>
      </c>
      <c r="J11" s="76">
        <f t="shared" si="0"/>
        <v>1289457</v>
      </c>
      <c r="K11" s="76">
        <f t="shared" si="0"/>
        <v>1201477.9200000002</v>
      </c>
      <c r="L11" s="92">
        <f>(K11/G11)*100</f>
        <v>119.58364539034298</v>
      </c>
      <c r="M11" s="93">
        <f>(K11/J11)*100</f>
        <v>93.177044290736347</v>
      </c>
    </row>
    <row r="12" spans="1:13" ht="15.75">
      <c r="A12" s="27"/>
      <c r="B12" s="66">
        <v>6</v>
      </c>
      <c r="C12" s="50"/>
      <c r="D12" s="50"/>
      <c r="E12" s="50"/>
      <c r="F12" s="51" t="s">
        <v>3</v>
      </c>
      <c r="G12" s="52">
        <f>SUM(G13,G26,G29,G32,G38,G42)</f>
        <v>1004717.5900000001</v>
      </c>
      <c r="H12" s="52">
        <f>SUM(H13,H26,H29,H32,H38,H42)</f>
        <v>1299000</v>
      </c>
      <c r="I12" s="52">
        <f>SUM(I13,I26,I29,I32,I38,I42)</f>
        <v>1289457</v>
      </c>
      <c r="J12" s="52">
        <f>SUM(J13,J26,J29,J32,J38,J42)</f>
        <v>1289457</v>
      </c>
      <c r="K12" s="52">
        <f>SUM(K13,K26,K29,K32,K38,K42)</f>
        <v>1201477.9200000002</v>
      </c>
      <c r="L12" s="98">
        <f t="shared" ref="L12:L44" si="1">(K12/G12)*100</f>
        <v>119.58364539034298</v>
      </c>
      <c r="M12" s="99">
        <f t="shared" ref="M12:M44" si="2">(K12/J12)*100</f>
        <v>93.177044290736347</v>
      </c>
    </row>
    <row r="13" spans="1:13" ht="31.5">
      <c r="A13" s="27"/>
      <c r="B13" s="67"/>
      <c r="C13" s="53">
        <v>63</v>
      </c>
      <c r="D13" s="53"/>
      <c r="E13" s="53"/>
      <c r="F13" s="54" t="s">
        <v>12</v>
      </c>
      <c r="G13" s="55">
        <f>SUM(G14,G18,G21,G23)</f>
        <v>91253.66</v>
      </c>
      <c r="H13" s="55">
        <f t="shared" ref="H13:K13" si="3">SUM(H14,H18,H21,H23)</f>
        <v>173000</v>
      </c>
      <c r="I13" s="55">
        <f t="shared" si="3"/>
        <v>168457</v>
      </c>
      <c r="J13" s="55">
        <f t="shared" si="3"/>
        <v>168457</v>
      </c>
      <c r="K13" s="55">
        <f t="shared" si="3"/>
        <v>94206.65</v>
      </c>
      <c r="L13" s="100">
        <f t="shared" si="1"/>
        <v>103.23602362907964</v>
      </c>
      <c r="M13" s="101">
        <f t="shared" si="2"/>
        <v>55.923262316199384</v>
      </c>
    </row>
    <row r="14" spans="1:13" ht="31.5">
      <c r="A14" s="27"/>
      <c r="B14" s="68"/>
      <c r="C14" s="56"/>
      <c r="D14" s="56">
        <v>632</v>
      </c>
      <c r="E14" s="56"/>
      <c r="F14" s="57" t="s">
        <v>50</v>
      </c>
      <c r="G14" s="58">
        <f>SUM(G15:G17)</f>
        <v>0</v>
      </c>
      <c r="H14" s="58">
        <f>SUM(H15:H16)</f>
        <v>0</v>
      </c>
      <c r="I14" s="58">
        <f t="shared" ref="I14:K14" si="4">SUM(I15:I16)</f>
        <v>0</v>
      </c>
      <c r="J14" s="58">
        <f t="shared" si="4"/>
        <v>0</v>
      </c>
      <c r="K14" s="58">
        <f t="shared" si="4"/>
        <v>0</v>
      </c>
      <c r="L14" s="102">
        <v>0</v>
      </c>
      <c r="M14" s="103">
        <v>0</v>
      </c>
    </row>
    <row r="15" spans="1:13" ht="15.75">
      <c r="A15" s="27"/>
      <c r="B15" s="69"/>
      <c r="C15" s="33"/>
      <c r="D15" s="33"/>
      <c r="E15" s="33">
        <v>6321</v>
      </c>
      <c r="F15" s="29" t="s">
        <v>51</v>
      </c>
      <c r="G15" s="194">
        <v>0</v>
      </c>
      <c r="H15" s="194">
        <v>0</v>
      </c>
      <c r="I15" s="194">
        <v>0</v>
      </c>
      <c r="J15" s="194">
        <v>0</v>
      </c>
      <c r="K15" s="207">
        <v>0</v>
      </c>
      <c r="L15" s="210">
        <v>0</v>
      </c>
      <c r="M15" s="211">
        <v>0</v>
      </c>
    </row>
    <row r="16" spans="1:13" ht="15.75">
      <c r="A16" s="27"/>
      <c r="B16" s="69"/>
      <c r="C16" s="33"/>
      <c r="D16" s="33"/>
      <c r="E16" s="33">
        <v>6322</v>
      </c>
      <c r="F16" s="29" t="s">
        <v>52</v>
      </c>
      <c r="G16" s="194">
        <v>0</v>
      </c>
      <c r="H16" s="194">
        <v>0</v>
      </c>
      <c r="I16" s="194">
        <v>0</v>
      </c>
      <c r="J16" s="194">
        <v>0</v>
      </c>
      <c r="K16" s="207">
        <v>0</v>
      </c>
      <c r="L16" s="210">
        <v>0</v>
      </c>
      <c r="M16" s="211">
        <v>0</v>
      </c>
    </row>
    <row r="17" spans="1:16" ht="15.75">
      <c r="A17" s="27"/>
      <c r="B17" s="69"/>
      <c r="C17" s="33"/>
      <c r="D17" s="33"/>
      <c r="E17" s="33">
        <v>6323</v>
      </c>
      <c r="F17" s="29" t="s">
        <v>182</v>
      </c>
      <c r="G17" s="194">
        <v>0</v>
      </c>
      <c r="H17" s="194">
        <v>0</v>
      </c>
      <c r="I17" s="194">
        <v>0</v>
      </c>
      <c r="J17" s="194">
        <v>0</v>
      </c>
      <c r="K17" s="207">
        <v>0</v>
      </c>
      <c r="L17" s="210">
        <v>0</v>
      </c>
      <c r="M17" s="211">
        <v>0</v>
      </c>
    </row>
    <row r="18" spans="1:16" ht="15.75">
      <c r="A18" s="27"/>
      <c r="B18" s="68"/>
      <c r="C18" s="56"/>
      <c r="D18" s="56">
        <v>634</v>
      </c>
      <c r="E18" s="56"/>
      <c r="F18" s="83" t="s">
        <v>190</v>
      </c>
      <c r="G18" s="58">
        <f>SUM(G19,G20)</f>
        <v>40217.660000000003</v>
      </c>
      <c r="H18" s="58">
        <f t="shared" ref="H18:K18" si="5">SUM(H19,H20)</f>
        <v>50000</v>
      </c>
      <c r="I18" s="58">
        <f t="shared" si="5"/>
        <v>38457</v>
      </c>
      <c r="J18" s="58">
        <f t="shared" si="5"/>
        <v>38457</v>
      </c>
      <c r="K18" s="58">
        <f t="shared" si="5"/>
        <v>38456.199999999997</v>
      </c>
      <c r="L18" s="102">
        <f>(K18/G18)*100</f>
        <v>95.620182775427494</v>
      </c>
      <c r="M18" s="103">
        <f t="shared" si="2"/>
        <v>99.997919754531026</v>
      </c>
    </row>
    <row r="19" spans="1:16" ht="15.75">
      <c r="A19" s="27"/>
      <c r="B19" s="69"/>
      <c r="C19" s="33"/>
      <c r="D19" s="33"/>
      <c r="E19" s="33">
        <v>6341</v>
      </c>
      <c r="F19" s="29" t="s">
        <v>191</v>
      </c>
      <c r="G19" s="194">
        <v>11722.92</v>
      </c>
      <c r="H19" s="194">
        <v>25000</v>
      </c>
      <c r="I19" s="194">
        <v>0</v>
      </c>
      <c r="J19" s="194">
        <v>0</v>
      </c>
      <c r="K19" s="207">
        <v>0</v>
      </c>
      <c r="L19" s="210">
        <v>0</v>
      </c>
      <c r="M19" s="211">
        <v>0</v>
      </c>
    </row>
    <row r="20" spans="1:16" ht="15.75">
      <c r="A20" s="27"/>
      <c r="B20" s="69"/>
      <c r="C20" s="33"/>
      <c r="D20" s="33"/>
      <c r="E20" s="33">
        <v>6342</v>
      </c>
      <c r="F20" s="29" t="s">
        <v>192</v>
      </c>
      <c r="G20" s="194">
        <v>28494.74</v>
      </c>
      <c r="H20" s="194">
        <v>25000</v>
      </c>
      <c r="I20" s="194">
        <v>38457</v>
      </c>
      <c r="J20" s="194">
        <v>38457</v>
      </c>
      <c r="K20" s="207">
        <v>38456.199999999997</v>
      </c>
      <c r="L20" s="210">
        <f>(K20/G20)*100</f>
        <v>134.95894329971074</v>
      </c>
      <c r="M20" s="211">
        <f>(K20/J20)*100</f>
        <v>99.997919754531026</v>
      </c>
    </row>
    <row r="21" spans="1:16" ht="31.5">
      <c r="A21" s="27"/>
      <c r="B21" s="68"/>
      <c r="C21" s="56"/>
      <c r="D21" s="56">
        <v>636</v>
      </c>
      <c r="E21" s="56"/>
      <c r="F21" s="57" t="s">
        <v>53</v>
      </c>
      <c r="G21" s="58">
        <f>SUM(G22)</f>
        <v>24150</v>
      </c>
      <c r="H21" s="58">
        <f>SUM(H22)</f>
        <v>23000</v>
      </c>
      <c r="I21" s="58">
        <f t="shared" ref="I21:K21" si="6">SUM(I22)</f>
        <v>30000</v>
      </c>
      <c r="J21" s="58">
        <f t="shared" si="6"/>
        <v>30000</v>
      </c>
      <c r="K21" s="58">
        <f t="shared" si="6"/>
        <v>30250</v>
      </c>
      <c r="L21" s="102">
        <f t="shared" si="1"/>
        <v>125.25879917184267</v>
      </c>
      <c r="M21" s="103">
        <f t="shared" si="2"/>
        <v>100.83333333333333</v>
      </c>
      <c r="P21" s="191"/>
    </row>
    <row r="22" spans="1:16" ht="31.5">
      <c r="A22" s="27"/>
      <c r="B22" s="69"/>
      <c r="C22" s="33"/>
      <c r="D22" s="33"/>
      <c r="E22" s="33">
        <v>6361</v>
      </c>
      <c r="F22" s="30" t="s">
        <v>54</v>
      </c>
      <c r="G22" s="194">
        <v>24150</v>
      </c>
      <c r="H22" s="194">
        <v>23000</v>
      </c>
      <c r="I22" s="194">
        <v>30000</v>
      </c>
      <c r="J22" s="194">
        <v>30000</v>
      </c>
      <c r="K22" s="207">
        <v>30250</v>
      </c>
      <c r="L22" s="210">
        <f t="shared" si="1"/>
        <v>125.25879917184267</v>
      </c>
      <c r="M22" s="211">
        <f t="shared" si="2"/>
        <v>100.83333333333333</v>
      </c>
    </row>
    <row r="23" spans="1:16" ht="31.5">
      <c r="A23" s="27"/>
      <c r="B23" s="68"/>
      <c r="C23" s="56"/>
      <c r="D23" s="56">
        <v>639</v>
      </c>
      <c r="E23" s="56"/>
      <c r="F23" s="57" t="s">
        <v>55</v>
      </c>
      <c r="G23" s="58">
        <f>SUM(G24:G25)</f>
        <v>26886</v>
      </c>
      <c r="H23" s="58">
        <f>SUM(H24:H25)</f>
        <v>100000</v>
      </c>
      <c r="I23" s="58">
        <f t="shared" ref="I23:K23" si="7">SUM(I24:I25)</f>
        <v>100000</v>
      </c>
      <c r="J23" s="58">
        <f t="shared" si="7"/>
        <v>100000</v>
      </c>
      <c r="K23" s="58">
        <f t="shared" si="7"/>
        <v>25500.45</v>
      </c>
      <c r="L23" s="102">
        <f>(K23/G23)*100</f>
        <v>94.846574425351477</v>
      </c>
      <c r="M23" s="103">
        <f t="shared" si="2"/>
        <v>25.500450000000001</v>
      </c>
    </row>
    <row r="24" spans="1:16" ht="31.5">
      <c r="A24" s="27"/>
      <c r="B24" s="69"/>
      <c r="C24" s="33"/>
      <c r="D24" s="33"/>
      <c r="E24" s="33">
        <v>6391</v>
      </c>
      <c r="F24" s="30" t="s">
        <v>56</v>
      </c>
      <c r="G24" s="194">
        <v>26886</v>
      </c>
      <c r="H24" s="194">
        <v>50000</v>
      </c>
      <c r="I24" s="194">
        <v>50000</v>
      </c>
      <c r="J24" s="194">
        <v>50000</v>
      </c>
      <c r="K24" s="207">
        <v>25500.45</v>
      </c>
      <c r="L24" s="210">
        <f>(K24/G24)*100</f>
        <v>94.846574425351477</v>
      </c>
      <c r="M24" s="211">
        <f t="shared" si="2"/>
        <v>51.000900000000001</v>
      </c>
    </row>
    <row r="25" spans="1:16" ht="31.5">
      <c r="A25" s="27"/>
      <c r="B25" s="69"/>
      <c r="C25" s="33"/>
      <c r="D25" s="33"/>
      <c r="E25" s="33">
        <v>6392</v>
      </c>
      <c r="F25" s="30" t="s">
        <v>57</v>
      </c>
      <c r="G25" s="194">
        <v>0</v>
      </c>
      <c r="H25" s="194">
        <v>50000</v>
      </c>
      <c r="I25" s="194">
        <v>50000</v>
      </c>
      <c r="J25" s="194">
        <v>50000</v>
      </c>
      <c r="K25" s="207">
        <v>0</v>
      </c>
      <c r="L25" s="210">
        <v>0</v>
      </c>
      <c r="M25" s="211">
        <f t="shared" si="2"/>
        <v>0</v>
      </c>
    </row>
    <row r="26" spans="1:16" ht="15.75">
      <c r="A26" s="27"/>
      <c r="B26" s="70"/>
      <c r="C26" s="59" t="s">
        <v>58</v>
      </c>
      <c r="D26" s="59"/>
      <c r="E26" s="59"/>
      <c r="F26" s="60" t="s">
        <v>59</v>
      </c>
      <c r="G26" s="55">
        <f>SUM(G27)</f>
        <v>133.63</v>
      </c>
      <c r="H26" s="55">
        <f>SUM(H27)</f>
        <v>300</v>
      </c>
      <c r="I26" s="55">
        <f t="shared" ref="I26:K26" si="8">SUM(I27)</f>
        <v>300</v>
      </c>
      <c r="J26" s="55">
        <f t="shared" si="8"/>
        <v>300</v>
      </c>
      <c r="K26" s="55">
        <f t="shared" si="8"/>
        <v>56.01</v>
      </c>
      <c r="L26" s="100">
        <f t="shared" si="1"/>
        <v>41.914240814188432</v>
      </c>
      <c r="M26" s="101">
        <f t="shared" si="2"/>
        <v>18.670000000000002</v>
      </c>
    </row>
    <row r="27" spans="1:16" ht="15.75">
      <c r="A27" s="27"/>
      <c r="B27" s="68"/>
      <c r="C27" s="56"/>
      <c r="D27" s="56" t="s">
        <v>60</v>
      </c>
      <c r="E27" s="56"/>
      <c r="F27" s="57" t="s">
        <v>61</v>
      </c>
      <c r="G27" s="58">
        <f>SUM(G28)</f>
        <v>133.63</v>
      </c>
      <c r="H27" s="58">
        <f>SUM(H28)</f>
        <v>300</v>
      </c>
      <c r="I27" s="58">
        <f t="shared" ref="I27:K27" si="9">SUM(I28)</f>
        <v>300</v>
      </c>
      <c r="J27" s="58">
        <f t="shared" si="9"/>
        <v>300</v>
      </c>
      <c r="K27" s="58">
        <f t="shared" si="9"/>
        <v>56.01</v>
      </c>
      <c r="L27" s="102">
        <f t="shared" si="1"/>
        <v>41.914240814188432</v>
      </c>
      <c r="M27" s="103">
        <f t="shared" si="2"/>
        <v>18.670000000000002</v>
      </c>
    </row>
    <row r="28" spans="1:16" ht="31.5">
      <c r="A28" s="27"/>
      <c r="B28" s="69"/>
      <c r="C28" s="33"/>
      <c r="D28" s="33"/>
      <c r="E28" s="33" t="s">
        <v>62</v>
      </c>
      <c r="F28" s="30" t="s">
        <v>63</v>
      </c>
      <c r="G28" s="194">
        <v>133.63</v>
      </c>
      <c r="H28" s="194">
        <v>300</v>
      </c>
      <c r="I28" s="194">
        <v>300</v>
      </c>
      <c r="J28" s="194">
        <v>300</v>
      </c>
      <c r="K28" s="207">
        <v>56.01</v>
      </c>
      <c r="L28" s="210">
        <f t="shared" si="1"/>
        <v>41.914240814188432</v>
      </c>
      <c r="M28" s="211">
        <f t="shared" si="2"/>
        <v>18.670000000000002</v>
      </c>
    </row>
    <row r="29" spans="1:16" ht="47.25">
      <c r="A29" s="27"/>
      <c r="B29" s="70"/>
      <c r="C29" s="59">
        <v>65</v>
      </c>
      <c r="D29" s="59"/>
      <c r="E29" s="59"/>
      <c r="F29" s="60" t="s">
        <v>64</v>
      </c>
      <c r="G29" s="55">
        <f>SUM(G30)</f>
        <v>29925.11</v>
      </c>
      <c r="H29" s="55">
        <f>SUM(H30)</f>
        <v>44000</v>
      </c>
      <c r="I29" s="55">
        <f t="shared" ref="I29:K30" si="10">SUM(I30)</f>
        <v>38000</v>
      </c>
      <c r="J29" s="55">
        <f t="shared" si="10"/>
        <v>38000</v>
      </c>
      <c r="K29" s="55">
        <f t="shared" si="10"/>
        <v>30251.23</v>
      </c>
      <c r="L29" s="100">
        <f t="shared" si="1"/>
        <v>101.08978713862706</v>
      </c>
      <c r="M29" s="101">
        <f t="shared" si="2"/>
        <v>79.608500000000006</v>
      </c>
    </row>
    <row r="30" spans="1:16" ht="15.75">
      <c r="A30" s="27"/>
      <c r="B30" s="68"/>
      <c r="C30" s="56"/>
      <c r="D30" s="56">
        <v>652</v>
      </c>
      <c r="E30" s="56"/>
      <c r="F30" s="57" t="s">
        <v>65</v>
      </c>
      <c r="G30" s="58">
        <f>SUM(G31)</f>
        <v>29925.11</v>
      </c>
      <c r="H30" s="58">
        <f>SUM(H31)</f>
        <v>44000</v>
      </c>
      <c r="I30" s="58">
        <f t="shared" si="10"/>
        <v>38000</v>
      </c>
      <c r="J30" s="58">
        <f t="shared" si="10"/>
        <v>38000</v>
      </c>
      <c r="K30" s="58">
        <f t="shared" si="10"/>
        <v>30251.23</v>
      </c>
      <c r="L30" s="102">
        <f t="shared" si="1"/>
        <v>101.08978713862706</v>
      </c>
      <c r="M30" s="103">
        <f t="shared" si="2"/>
        <v>79.608500000000006</v>
      </c>
    </row>
    <row r="31" spans="1:16" ht="15.75">
      <c r="A31" s="27"/>
      <c r="B31" s="69"/>
      <c r="C31" s="33"/>
      <c r="D31" s="33"/>
      <c r="E31" s="33">
        <v>6526</v>
      </c>
      <c r="F31" s="30" t="s">
        <v>66</v>
      </c>
      <c r="G31" s="194">
        <v>29925.11</v>
      </c>
      <c r="H31" s="194">
        <v>44000</v>
      </c>
      <c r="I31" s="194">
        <v>38000</v>
      </c>
      <c r="J31" s="194">
        <v>38000</v>
      </c>
      <c r="K31" s="207">
        <v>30251.23</v>
      </c>
      <c r="L31" s="210">
        <f t="shared" si="1"/>
        <v>101.08978713862706</v>
      </c>
      <c r="M31" s="211">
        <f t="shared" si="2"/>
        <v>79.608500000000006</v>
      </c>
    </row>
    <row r="32" spans="1:16" ht="47.25">
      <c r="A32" s="27"/>
      <c r="B32" s="70"/>
      <c r="C32" s="59">
        <v>66</v>
      </c>
      <c r="D32" s="59"/>
      <c r="E32" s="59"/>
      <c r="F32" s="60" t="s">
        <v>67</v>
      </c>
      <c r="G32" s="55">
        <f>SUM(G33,G36)</f>
        <v>142777.03</v>
      </c>
      <c r="H32" s="55">
        <f>SUM(H33,H36)</f>
        <v>130700</v>
      </c>
      <c r="I32" s="55">
        <f t="shared" ref="I32:K32" si="11">SUM(I33,I36)</f>
        <v>130700</v>
      </c>
      <c r="J32" s="55">
        <f t="shared" si="11"/>
        <v>130700</v>
      </c>
      <c r="K32" s="55">
        <f t="shared" si="11"/>
        <v>137726.60999999999</v>
      </c>
      <c r="L32" s="100">
        <f t="shared" si="1"/>
        <v>96.462722330055456</v>
      </c>
      <c r="M32" s="101">
        <f t="shared" si="2"/>
        <v>105.3761361897475</v>
      </c>
    </row>
    <row r="33" spans="1:13" ht="31.5">
      <c r="A33" s="27"/>
      <c r="B33" s="68"/>
      <c r="C33" s="56"/>
      <c r="D33" s="56">
        <v>661</v>
      </c>
      <c r="E33" s="56"/>
      <c r="F33" s="57" t="s">
        <v>25</v>
      </c>
      <c r="G33" s="58">
        <f>SUM(G34:G35)</f>
        <v>126982.85999999999</v>
      </c>
      <c r="H33" s="58">
        <f>SUM(H34,H35)</f>
        <v>119700</v>
      </c>
      <c r="I33" s="58">
        <f t="shared" ref="I33:K33" si="12">SUM(I34,I35)</f>
        <v>119700</v>
      </c>
      <c r="J33" s="58">
        <f t="shared" si="12"/>
        <v>119700</v>
      </c>
      <c r="K33" s="58">
        <f t="shared" si="12"/>
        <v>122228.5</v>
      </c>
      <c r="L33" s="102">
        <f t="shared" si="1"/>
        <v>96.255904143283601</v>
      </c>
      <c r="M33" s="103">
        <f t="shared" si="2"/>
        <v>102.11236424394319</v>
      </c>
    </row>
    <row r="34" spans="1:13" ht="15.75">
      <c r="A34" s="27"/>
      <c r="B34" s="69"/>
      <c r="C34" s="33"/>
      <c r="D34" s="33"/>
      <c r="E34" s="33">
        <v>6614</v>
      </c>
      <c r="F34" s="30" t="s">
        <v>26</v>
      </c>
      <c r="G34" s="194">
        <v>77501.039999999994</v>
      </c>
      <c r="H34" s="194">
        <v>73000</v>
      </c>
      <c r="I34" s="194">
        <v>73000</v>
      </c>
      <c r="J34" s="194">
        <v>73000</v>
      </c>
      <c r="K34" s="207">
        <v>73039.539999999994</v>
      </c>
      <c r="L34" s="210">
        <f t="shared" si="1"/>
        <v>94.243303057610589</v>
      </c>
      <c r="M34" s="211">
        <f t="shared" si="2"/>
        <v>100.05416438356163</v>
      </c>
    </row>
    <row r="35" spans="1:13" ht="15.75">
      <c r="A35" s="27"/>
      <c r="B35" s="69"/>
      <c r="C35" s="33"/>
      <c r="D35" s="33"/>
      <c r="E35" s="33">
        <v>6615</v>
      </c>
      <c r="F35" s="30" t="s">
        <v>68</v>
      </c>
      <c r="G35" s="194">
        <v>49481.82</v>
      </c>
      <c r="H35" s="194">
        <v>46700</v>
      </c>
      <c r="I35" s="194">
        <v>46700</v>
      </c>
      <c r="J35" s="194">
        <v>46700</v>
      </c>
      <c r="K35" s="207">
        <v>49188.959999999999</v>
      </c>
      <c r="L35" s="210">
        <f t="shared" si="1"/>
        <v>99.408146264628101</v>
      </c>
      <c r="M35" s="211">
        <f t="shared" si="2"/>
        <v>105.32967880085653</v>
      </c>
    </row>
    <row r="36" spans="1:13" ht="47.25">
      <c r="A36" s="27"/>
      <c r="B36" s="68"/>
      <c r="C36" s="56"/>
      <c r="D36" s="56">
        <v>663</v>
      </c>
      <c r="E36" s="56"/>
      <c r="F36" s="57" t="s">
        <v>69</v>
      </c>
      <c r="G36" s="58">
        <f>SUM(G37)</f>
        <v>15794.17</v>
      </c>
      <c r="H36" s="58">
        <f>SUM(H37)</f>
        <v>11000</v>
      </c>
      <c r="I36" s="58">
        <f t="shared" ref="I36:K36" si="13">SUM(I37)</f>
        <v>11000</v>
      </c>
      <c r="J36" s="58">
        <f t="shared" si="13"/>
        <v>11000</v>
      </c>
      <c r="K36" s="58">
        <f t="shared" si="13"/>
        <v>15498.11</v>
      </c>
      <c r="L36" s="102">
        <f t="shared" si="1"/>
        <v>98.125510868883907</v>
      </c>
      <c r="M36" s="103">
        <f t="shared" si="2"/>
        <v>140.89190909090911</v>
      </c>
    </row>
    <row r="37" spans="1:13" ht="15.75">
      <c r="A37" s="27"/>
      <c r="B37" s="69"/>
      <c r="C37" s="33"/>
      <c r="D37" s="33"/>
      <c r="E37" s="33">
        <v>6631</v>
      </c>
      <c r="F37" s="30" t="s">
        <v>70</v>
      </c>
      <c r="G37" s="194">
        <v>15794.17</v>
      </c>
      <c r="H37" s="194">
        <v>11000</v>
      </c>
      <c r="I37" s="194">
        <v>11000</v>
      </c>
      <c r="J37" s="194">
        <v>11000</v>
      </c>
      <c r="K37" s="207">
        <v>15498.11</v>
      </c>
      <c r="L37" s="210">
        <f t="shared" si="1"/>
        <v>98.125510868883907</v>
      </c>
      <c r="M37" s="211">
        <f t="shared" si="2"/>
        <v>140.89190909090911</v>
      </c>
    </row>
    <row r="38" spans="1:13" ht="31.5">
      <c r="A38" s="27"/>
      <c r="B38" s="70"/>
      <c r="C38" s="59">
        <v>67</v>
      </c>
      <c r="D38" s="59"/>
      <c r="E38" s="59"/>
      <c r="F38" s="60" t="s">
        <v>71</v>
      </c>
      <c r="G38" s="55">
        <f>SUM(G39)</f>
        <v>740329.4</v>
      </c>
      <c r="H38" s="55">
        <f>SUM(H39)</f>
        <v>950000</v>
      </c>
      <c r="I38" s="55">
        <f t="shared" ref="I38:K38" si="14">SUM(I39)</f>
        <v>950000</v>
      </c>
      <c r="J38" s="55">
        <f t="shared" si="14"/>
        <v>950000</v>
      </c>
      <c r="K38" s="55">
        <f t="shared" si="14"/>
        <v>937678.39</v>
      </c>
      <c r="L38" s="102">
        <f t="shared" si="1"/>
        <v>126.65691650230289</v>
      </c>
      <c r="M38" s="103">
        <f t="shared" si="2"/>
        <v>98.702988421052623</v>
      </c>
    </row>
    <row r="39" spans="1:13" ht="47.25">
      <c r="A39" s="27"/>
      <c r="B39" s="68"/>
      <c r="C39" s="56"/>
      <c r="D39" s="56">
        <v>671</v>
      </c>
      <c r="E39" s="56"/>
      <c r="F39" s="57" t="s">
        <v>72</v>
      </c>
      <c r="G39" s="58">
        <f>SUM(G40:G41)</f>
        <v>740329.4</v>
      </c>
      <c r="H39" s="58">
        <f>SUM(H40,H41)</f>
        <v>950000</v>
      </c>
      <c r="I39" s="58">
        <f t="shared" ref="I39:K39" si="15">SUM(I40,I41)</f>
        <v>950000</v>
      </c>
      <c r="J39" s="58">
        <f t="shared" si="15"/>
        <v>950000</v>
      </c>
      <c r="K39" s="58">
        <f t="shared" si="15"/>
        <v>937678.39</v>
      </c>
      <c r="L39" s="102">
        <f t="shared" si="1"/>
        <v>126.65691650230289</v>
      </c>
      <c r="M39" s="103">
        <f t="shared" si="2"/>
        <v>98.702988421052623</v>
      </c>
    </row>
    <row r="40" spans="1:13" ht="31.5">
      <c r="A40" s="27"/>
      <c r="B40" s="69"/>
      <c r="C40" s="33"/>
      <c r="D40" s="33"/>
      <c r="E40" s="33">
        <v>6711</v>
      </c>
      <c r="F40" s="30" t="s">
        <v>73</v>
      </c>
      <c r="G40" s="194">
        <v>735668.64</v>
      </c>
      <c r="H40" s="194">
        <v>943235</v>
      </c>
      <c r="I40" s="194">
        <v>942219</v>
      </c>
      <c r="J40" s="194">
        <v>942219</v>
      </c>
      <c r="K40" s="207">
        <v>930097.99</v>
      </c>
      <c r="L40" s="210">
        <f t="shared" si="1"/>
        <v>126.42893001392584</v>
      </c>
      <c r="M40" s="211">
        <f t="shared" si="2"/>
        <v>98.713567652530884</v>
      </c>
    </row>
    <row r="41" spans="1:13" ht="31.5">
      <c r="A41" s="27"/>
      <c r="B41" s="69"/>
      <c r="C41" s="33"/>
      <c r="D41" s="33"/>
      <c r="E41" s="33">
        <v>6712</v>
      </c>
      <c r="F41" s="30" t="s">
        <v>74</v>
      </c>
      <c r="G41" s="194">
        <v>4660.76</v>
      </c>
      <c r="H41" s="194">
        <v>6765</v>
      </c>
      <c r="I41" s="194">
        <v>7781</v>
      </c>
      <c r="J41" s="194">
        <v>7781</v>
      </c>
      <c r="K41" s="207">
        <v>7580.4</v>
      </c>
      <c r="L41" s="210">
        <f t="shared" si="1"/>
        <v>162.64300242878841</v>
      </c>
      <c r="M41" s="211">
        <f t="shared" si="2"/>
        <v>97.421925202416134</v>
      </c>
    </row>
    <row r="42" spans="1:13" ht="15.75">
      <c r="A42" s="27"/>
      <c r="B42" s="70"/>
      <c r="C42" s="59">
        <v>68</v>
      </c>
      <c r="D42" s="59"/>
      <c r="E42" s="59"/>
      <c r="F42" s="54" t="s">
        <v>75</v>
      </c>
      <c r="G42" s="55">
        <f>SUM(G43)</f>
        <v>298.76</v>
      </c>
      <c r="H42" s="55">
        <f>SUM(H43)</f>
        <v>1000</v>
      </c>
      <c r="I42" s="55">
        <f t="shared" ref="I42:K42" si="16">SUM(I43)</f>
        <v>2000</v>
      </c>
      <c r="J42" s="55">
        <f t="shared" si="16"/>
        <v>2000</v>
      </c>
      <c r="K42" s="55">
        <f t="shared" si="16"/>
        <v>1559.03</v>
      </c>
      <c r="L42" s="100">
        <f t="shared" si="1"/>
        <v>521.83357879234165</v>
      </c>
      <c r="M42" s="101">
        <f t="shared" si="2"/>
        <v>77.951499999999996</v>
      </c>
    </row>
    <row r="43" spans="1:13" ht="15.75">
      <c r="A43" s="27"/>
      <c r="B43" s="68"/>
      <c r="C43" s="56"/>
      <c r="D43" s="56">
        <v>681</v>
      </c>
      <c r="E43" s="56"/>
      <c r="F43" s="61" t="s">
        <v>201</v>
      </c>
      <c r="G43" s="58">
        <f>SUM(G44)</f>
        <v>298.76</v>
      </c>
      <c r="H43" s="58">
        <f>SUM(H44)</f>
        <v>1000</v>
      </c>
      <c r="I43" s="58">
        <f t="shared" ref="I43:K43" si="17">SUM(I44)</f>
        <v>2000</v>
      </c>
      <c r="J43" s="58">
        <f t="shared" si="17"/>
        <v>2000</v>
      </c>
      <c r="K43" s="58">
        <f t="shared" si="17"/>
        <v>1559.03</v>
      </c>
      <c r="L43" s="102">
        <f t="shared" si="1"/>
        <v>521.83357879234165</v>
      </c>
      <c r="M43" s="103">
        <f t="shared" si="2"/>
        <v>77.951499999999996</v>
      </c>
    </row>
    <row r="44" spans="1:13" ht="16.5" thickBot="1">
      <c r="A44" s="27"/>
      <c r="B44" s="170"/>
      <c r="C44" s="171"/>
      <c r="D44" s="172"/>
      <c r="E44" s="172">
        <v>6819</v>
      </c>
      <c r="F44" s="173" t="s">
        <v>202</v>
      </c>
      <c r="G44" s="195">
        <v>298.76</v>
      </c>
      <c r="H44" s="195">
        <v>1000</v>
      </c>
      <c r="I44" s="195">
        <v>2000</v>
      </c>
      <c r="J44" s="195">
        <v>2000</v>
      </c>
      <c r="K44" s="208">
        <v>1559.03</v>
      </c>
      <c r="L44" s="208">
        <f t="shared" si="1"/>
        <v>521.83357879234165</v>
      </c>
      <c r="M44" s="212">
        <f t="shared" si="2"/>
        <v>77.951499999999996</v>
      </c>
    </row>
    <row r="45" spans="1:13" ht="15.75">
      <c r="A45" s="27"/>
      <c r="B45" s="31"/>
      <c r="C45" s="31"/>
      <c r="D45" s="31"/>
      <c r="E45" s="31"/>
      <c r="F45" s="31"/>
      <c r="G45" s="27"/>
      <c r="H45" s="27"/>
      <c r="I45" s="27"/>
      <c r="J45" s="27"/>
      <c r="K45" s="27"/>
      <c r="L45" s="27"/>
      <c r="M45" s="27"/>
    </row>
    <row r="46" spans="1:13" ht="16.5" thickBot="1">
      <c r="A46" s="27"/>
      <c r="B46" s="32"/>
      <c r="C46" s="32"/>
      <c r="D46" s="32"/>
      <c r="E46" s="32"/>
      <c r="F46" s="32"/>
      <c r="G46" s="14"/>
      <c r="H46" s="14"/>
      <c r="I46" s="14"/>
      <c r="J46" s="14"/>
      <c r="K46" s="28"/>
      <c r="L46" s="28"/>
      <c r="M46" s="28"/>
    </row>
    <row r="47" spans="1:13" ht="54" customHeight="1">
      <c r="A47" s="27"/>
      <c r="B47" s="264" t="s">
        <v>8</v>
      </c>
      <c r="C47" s="265"/>
      <c r="D47" s="265"/>
      <c r="E47" s="265"/>
      <c r="F47" s="266"/>
      <c r="G47" s="63" t="s">
        <v>213</v>
      </c>
      <c r="H47" s="63" t="s">
        <v>197</v>
      </c>
      <c r="I47" s="63" t="s">
        <v>198</v>
      </c>
      <c r="J47" s="63" t="s">
        <v>199</v>
      </c>
      <c r="K47" s="63" t="s">
        <v>214</v>
      </c>
      <c r="L47" s="63" t="s">
        <v>18</v>
      </c>
      <c r="M47" s="64" t="s">
        <v>37</v>
      </c>
    </row>
    <row r="48" spans="1:13" ht="16.5" thickBot="1">
      <c r="A48" s="27"/>
      <c r="B48" s="261">
        <v>1</v>
      </c>
      <c r="C48" s="262"/>
      <c r="D48" s="262"/>
      <c r="E48" s="262"/>
      <c r="F48" s="263"/>
      <c r="G48" s="77">
        <v>2</v>
      </c>
      <c r="H48" s="77">
        <v>3</v>
      </c>
      <c r="I48" s="77">
        <v>4</v>
      </c>
      <c r="J48" s="77">
        <v>5</v>
      </c>
      <c r="K48" s="77">
        <v>6</v>
      </c>
      <c r="L48" s="77" t="s">
        <v>48</v>
      </c>
      <c r="M48" s="78" t="s">
        <v>49</v>
      </c>
    </row>
    <row r="49" spans="1:13" ht="15.75">
      <c r="A49" s="27"/>
      <c r="B49" s="73"/>
      <c r="C49" s="74"/>
      <c r="D49" s="74"/>
      <c r="E49" s="74"/>
      <c r="F49" s="75" t="s">
        <v>35</v>
      </c>
      <c r="G49" s="88">
        <f>SUM(G50,G93)</f>
        <v>996858.64</v>
      </c>
      <c r="H49" s="88">
        <f t="shared" ref="H49:K49" si="18">SUM(H50,H93)</f>
        <v>1299000</v>
      </c>
      <c r="I49" s="88">
        <f t="shared" si="18"/>
        <v>1466834</v>
      </c>
      <c r="J49" s="88">
        <f t="shared" si="18"/>
        <v>1466834</v>
      </c>
      <c r="K49" s="88">
        <f t="shared" si="18"/>
        <v>1204447.1399999999</v>
      </c>
      <c r="L49" s="94">
        <f>(K49/G49)*100</f>
        <v>120.82426651786855</v>
      </c>
      <c r="M49" s="95">
        <f>(K49/J49)*100</f>
        <v>82.11202767320637</v>
      </c>
    </row>
    <row r="50" spans="1:13" ht="15.75">
      <c r="A50" s="27"/>
      <c r="B50" s="66">
        <v>3</v>
      </c>
      <c r="C50" s="50"/>
      <c r="D50" s="50"/>
      <c r="E50" s="50"/>
      <c r="F50" s="51" t="s">
        <v>4</v>
      </c>
      <c r="G50" s="87">
        <f>SUM(G51,G58,G87,G90)</f>
        <v>947566.22</v>
      </c>
      <c r="H50" s="87">
        <f t="shared" ref="H50:K50" si="19">SUM(H51,H58,H87,H90)</f>
        <v>1201635</v>
      </c>
      <c r="I50" s="87">
        <f t="shared" si="19"/>
        <v>1297853</v>
      </c>
      <c r="J50" s="87">
        <f t="shared" si="19"/>
        <v>1297853</v>
      </c>
      <c r="K50" s="87">
        <f t="shared" si="19"/>
        <v>1121887.9099999999</v>
      </c>
      <c r="L50" s="104">
        <f t="shared" ref="L50:L106" si="20">(K50/G50)*100</f>
        <v>118.39678181014092</v>
      </c>
      <c r="M50" s="105">
        <f t="shared" ref="M50:M106" si="21">(K50/J50)*100</f>
        <v>86.441832010250778</v>
      </c>
    </row>
    <row r="51" spans="1:13" ht="15.75">
      <c r="A51" s="27"/>
      <c r="B51" s="67"/>
      <c r="C51" s="53">
        <v>31</v>
      </c>
      <c r="D51" s="53"/>
      <c r="E51" s="53"/>
      <c r="F51" s="54" t="s">
        <v>5</v>
      </c>
      <c r="G51" s="86">
        <f>SUM(G52,G54,G56)</f>
        <v>491417.92</v>
      </c>
      <c r="H51" s="86">
        <f t="shared" ref="H51:K51" si="22">SUM(H52,H54,H56)</f>
        <v>709935</v>
      </c>
      <c r="I51" s="86">
        <f t="shared" si="22"/>
        <v>661615</v>
      </c>
      <c r="J51" s="86">
        <f t="shared" si="22"/>
        <v>661615</v>
      </c>
      <c r="K51" s="86">
        <f t="shared" si="22"/>
        <v>626379.94000000006</v>
      </c>
      <c r="L51" s="106">
        <f t="shared" si="20"/>
        <v>127.46379700601884</v>
      </c>
      <c r="M51" s="107">
        <f t="shared" si="21"/>
        <v>94.674386161136013</v>
      </c>
    </row>
    <row r="52" spans="1:13" ht="15.75">
      <c r="A52" s="27"/>
      <c r="B52" s="68"/>
      <c r="C52" s="56"/>
      <c r="D52" s="56">
        <v>311</v>
      </c>
      <c r="E52" s="56"/>
      <c r="F52" s="83" t="s">
        <v>27</v>
      </c>
      <c r="G52" s="85">
        <f>SUM(G53)</f>
        <v>408614.97</v>
      </c>
      <c r="H52" s="85">
        <f t="shared" ref="H52:K52" si="23">SUM(H53)</f>
        <v>590500</v>
      </c>
      <c r="I52" s="85">
        <f t="shared" si="23"/>
        <v>551000</v>
      </c>
      <c r="J52" s="85">
        <f t="shared" si="23"/>
        <v>551000</v>
      </c>
      <c r="K52" s="85">
        <f t="shared" si="23"/>
        <v>524702.42000000004</v>
      </c>
      <c r="L52" s="108">
        <f t="shared" si="20"/>
        <v>128.40998458769147</v>
      </c>
      <c r="M52" s="109">
        <f t="shared" si="21"/>
        <v>95.227299455535402</v>
      </c>
    </row>
    <row r="53" spans="1:13" ht="15.75">
      <c r="A53" s="27"/>
      <c r="B53" s="69"/>
      <c r="C53" s="33"/>
      <c r="D53" s="33"/>
      <c r="E53" s="33">
        <v>3111</v>
      </c>
      <c r="F53" s="29" t="s">
        <v>28</v>
      </c>
      <c r="G53" s="196">
        <v>408614.97</v>
      </c>
      <c r="H53" s="196">
        <v>590500</v>
      </c>
      <c r="I53" s="196">
        <v>551000</v>
      </c>
      <c r="J53" s="196">
        <v>551000</v>
      </c>
      <c r="K53" s="204">
        <v>524702.42000000004</v>
      </c>
      <c r="L53" s="213">
        <f t="shared" si="20"/>
        <v>128.40998458769147</v>
      </c>
      <c r="M53" s="214">
        <f t="shared" si="21"/>
        <v>95.227299455535402</v>
      </c>
    </row>
    <row r="54" spans="1:13" ht="15.75">
      <c r="A54" s="27"/>
      <c r="B54" s="72"/>
      <c r="C54" s="62"/>
      <c r="D54" s="56" t="s">
        <v>76</v>
      </c>
      <c r="E54" s="56"/>
      <c r="F54" s="83" t="s">
        <v>77</v>
      </c>
      <c r="G54" s="85">
        <f>SUM(G55)</f>
        <v>15381.49</v>
      </c>
      <c r="H54" s="85">
        <f t="shared" ref="H54:K54" si="24">SUM(H55)</f>
        <v>22000</v>
      </c>
      <c r="I54" s="85">
        <f t="shared" si="24"/>
        <v>19700</v>
      </c>
      <c r="J54" s="85">
        <f t="shared" si="24"/>
        <v>19700</v>
      </c>
      <c r="K54" s="85">
        <f t="shared" si="24"/>
        <v>15101.55</v>
      </c>
      <c r="L54" s="108">
        <f t="shared" si="20"/>
        <v>98.180020271118067</v>
      </c>
      <c r="M54" s="109">
        <f t="shared" si="21"/>
        <v>76.657614213197974</v>
      </c>
    </row>
    <row r="55" spans="1:13" ht="15.75">
      <c r="A55" s="27"/>
      <c r="B55" s="69"/>
      <c r="C55" s="33"/>
      <c r="D55" s="33"/>
      <c r="E55" s="33">
        <v>3121</v>
      </c>
      <c r="F55" s="29" t="s">
        <v>77</v>
      </c>
      <c r="G55" s="196">
        <v>15381.49</v>
      </c>
      <c r="H55" s="196">
        <v>22000</v>
      </c>
      <c r="I55" s="196">
        <v>19700</v>
      </c>
      <c r="J55" s="196">
        <v>19700</v>
      </c>
      <c r="K55" s="204">
        <v>15101.55</v>
      </c>
      <c r="L55" s="213">
        <f t="shared" si="20"/>
        <v>98.180020271118067</v>
      </c>
      <c r="M55" s="214">
        <f t="shared" si="21"/>
        <v>76.657614213197974</v>
      </c>
    </row>
    <row r="56" spans="1:13" ht="15.75">
      <c r="A56" s="27"/>
      <c r="B56" s="72"/>
      <c r="C56" s="62"/>
      <c r="D56" s="56">
        <v>313</v>
      </c>
      <c r="E56" s="56"/>
      <c r="F56" s="83" t="s">
        <v>78</v>
      </c>
      <c r="G56" s="85">
        <f>SUM(G57)</f>
        <v>67421.460000000006</v>
      </c>
      <c r="H56" s="85">
        <f t="shared" ref="H56:K56" si="25">SUM(H57)</f>
        <v>97435</v>
      </c>
      <c r="I56" s="85">
        <f t="shared" si="25"/>
        <v>90915</v>
      </c>
      <c r="J56" s="85">
        <f t="shared" si="25"/>
        <v>90915</v>
      </c>
      <c r="K56" s="85">
        <f t="shared" si="25"/>
        <v>86575.97</v>
      </c>
      <c r="L56" s="108">
        <f t="shared" si="20"/>
        <v>128.41010859153747</v>
      </c>
      <c r="M56" s="109">
        <f t="shared" si="21"/>
        <v>95.227377220480662</v>
      </c>
    </row>
    <row r="57" spans="1:13" ht="15.75">
      <c r="A57" s="27"/>
      <c r="B57" s="69"/>
      <c r="C57" s="33"/>
      <c r="D57" s="33"/>
      <c r="E57" s="33">
        <v>3132</v>
      </c>
      <c r="F57" s="29" t="s">
        <v>79</v>
      </c>
      <c r="G57" s="196">
        <v>67421.460000000006</v>
      </c>
      <c r="H57" s="196">
        <v>97435</v>
      </c>
      <c r="I57" s="196">
        <v>90915</v>
      </c>
      <c r="J57" s="196">
        <v>90915</v>
      </c>
      <c r="K57" s="204">
        <v>86575.97</v>
      </c>
      <c r="L57" s="213">
        <f t="shared" si="20"/>
        <v>128.41010859153747</v>
      </c>
      <c r="M57" s="214">
        <f t="shared" si="21"/>
        <v>95.227377220480662</v>
      </c>
    </row>
    <row r="58" spans="1:13" ht="15.75">
      <c r="A58" s="27"/>
      <c r="B58" s="71"/>
      <c r="C58" s="59">
        <v>32</v>
      </c>
      <c r="D58" s="59"/>
      <c r="E58" s="59"/>
      <c r="F58" s="81" t="s">
        <v>11</v>
      </c>
      <c r="G58" s="86">
        <f>SUM(G59,G63,G70,G80)</f>
        <v>452699.33</v>
      </c>
      <c r="H58" s="86">
        <f t="shared" ref="H58:K58" si="26">SUM(H59,H63,H70,H80)</f>
        <v>488800</v>
      </c>
      <c r="I58" s="86">
        <f t="shared" si="26"/>
        <v>631338</v>
      </c>
      <c r="J58" s="86">
        <f t="shared" si="26"/>
        <v>631338</v>
      </c>
      <c r="K58" s="86">
        <f t="shared" si="26"/>
        <v>491898.38</v>
      </c>
      <c r="L58" s="106">
        <f t="shared" si="20"/>
        <v>108.65895913740363</v>
      </c>
      <c r="M58" s="107">
        <f t="shared" si="21"/>
        <v>77.913634218120876</v>
      </c>
    </row>
    <row r="59" spans="1:13" ht="15.75">
      <c r="A59" s="27"/>
      <c r="B59" s="72"/>
      <c r="C59" s="62"/>
      <c r="D59" s="56">
        <v>321</v>
      </c>
      <c r="E59" s="56"/>
      <c r="F59" s="83" t="s">
        <v>29</v>
      </c>
      <c r="G59" s="85">
        <f>SUM(G60:G62)</f>
        <v>36184.990000000005</v>
      </c>
      <c r="H59" s="85">
        <f t="shared" ref="H59:K59" si="27">SUM(H60:H62)</f>
        <v>62000</v>
      </c>
      <c r="I59" s="85">
        <f t="shared" si="27"/>
        <v>58000</v>
      </c>
      <c r="J59" s="85">
        <f t="shared" si="27"/>
        <v>58000</v>
      </c>
      <c r="K59" s="85">
        <f t="shared" si="27"/>
        <v>43905.97</v>
      </c>
      <c r="L59" s="108">
        <f t="shared" si="20"/>
        <v>121.33752144190173</v>
      </c>
      <c r="M59" s="109">
        <f t="shared" si="21"/>
        <v>75.69994827586207</v>
      </c>
    </row>
    <row r="60" spans="1:13" ht="15.75">
      <c r="A60" s="27"/>
      <c r="B60" s="69"/>
      <c r="C60" s="33"/>
      <c r="D60" s="33"/>
      <c r="E60" s="33">
        <v>3211</v>
      </c>
      <c r="F60" s="29" t="s">
        <v>30</v>
      </c>
      <c r="G60" s="196">
        <v>5108</v>
      </c>
      <c r="H60" s="196">
        <v>7000</v>
      </c>
      <c r="I60" s="196">
        <v>9000</v>
      </c>
      <c r="J60" s="196">
        <v>9000</v>
      </c>
      <c r="K60" s="204">
        <v>6606.1</v>
      </c>
      <c r="L60" s="213">
        <f t="shared" si="20"/>
        <v>129.32850430696948</v>
      </c>
      <c r="M60" s="214">
        <f t="shared" si="21"/>
        <v>73.401111111111121</v>
      </c>
    </row>
    <row r="61" spans="1:13" ht="31.5">
      <c r="A61" s="27"/>
      <c r="B61" s="69"/>
      <c r="C61" s="33"/>
      <c r="D61" s="33"/>
      <c r="E61" s="33">
        <v>3212</v>
      </c>
      <c r="F61" s="30" t="s">
        <v>80</v>
      </c>
      <c r="G61" s="196">
        <v>28637.99</v>
      </c>
      <c r="H61" s="196">
        <v>51000</v>
      </c>
      <c r="I61" s="196">
        <v>42000</v>
      </c>
      <c r="J61" s="196">
        <v>42000</v>
      </c>
      <c r="K61" s="204">
        <v>35036.870000000003</v>
      </c>
      <c r="L61" s="213">
        <f t="shared" si="20"/>
        <v>122.34402623927167</v>
      </c>
      <c r="M61" s="214">
        <f t="shared" si="21"/>
        <v>83.421119047619058</v>
      </c>
    </row>
    <row r="62" spans="1:13" ht="15.75">
      <c r="A62" s="27"/>
      <c r="B62" s="69"/>
      <c r="C62" s="33"/>
      <c r="D62" s="33"/>
      <c r="E62" s="33">
        <v>3213</v>
      </c>
      <c r="F62" s="29" t="s">
        <v>81</v>
      </c>
      <c r="G62" s="196">
        <v>2439</v>
      </c>
      <c r="H62" s="196">
        <v>4000</v>
      </c>
      <c r="I62" s="196">
        <v>7000</v>
      </c>
      <c r="J62" s="196">
        <v>7000</v>
      </c>
      <c r="K62" s="204">
        <v>2263</v>
      </c>
      <c r="L62" s="213">
        <f t="shared" si="20"/>
        <v>92.783927839278391</v>
      </c>
      <c r="M62" s="214">
        <f t="shared" si="21"/>
        <v>32.328571428571429</v>
      </c>
    </row>
    <row r="63" spans="1:13" ht="15.75">
      <c r="A63" s="27"/>
      <c r="B63" s="72"/>
      <c r="C63" s="62"/>
      <c r="D63" s="56">
        <v>322</v>
      </c>
      <c r="E63" s="56"/>
      <c r="F63" s="83" t="s">
        <v>82</v>
      </c>
      <c r="G63" s="85">
        <f>SUM(G64:G69)</f>
        <v>91238.81</v>
      </c>
      <c r="H63" s="85">
        <f t="shared" ref="H63:K63" si="28">SUM(H64:H69)</f>
        <v>100000</v>
      </c>
      <c r="I63" s="85">
        <f t="shared" si="28"/>
        <v>134519</v>
      </c>
      <c r="J63" s="85">
        <f t="shared" si="28"/>
        <v>134519</v>
      </c>
      <c r="K63" s="85">
        <f t="shared" si="28"/>
        <v>91981.920000000013</v>
      </c>
      <c r="L63" s="108">
        <f t="shared" si="20"/>
        <v>100.81446700148766</v>
      </c>
      <c r="M63" s="109">
        <f t="shared" si="21"/>
        <v>68.378385209524311</v>
      </c>
    </row>
    <row r="64" spans="1:13" ht="15.75">
      <c r="A64" s="27"/>
      <c r="B64" s="69"/>
      <c r="C64" s="33"/>
      <c r="D64" s="33"/>
      <c r="E64" s="33">
        <v>3221</v>
      </c>
      <c r="F64" s="29" t="s">
        <v>83</v>
      </c>
      <c r="G64" s="196">
        <v>12068.2</v>
      </c>
      <c r="H64" s="196">
        <v>20000</v>
      </c>
      <c r="I64" s="196">
        <v>24000</v>
      </c>
      <c r="J64" s="196">
        <v>24000</v>
      </c>
      <c r="K64" s="204">
        <v>8690.3700000000008</v>
      </c>
      <c r="L64" s="213">
        <f t="shared" si="20"/>
        <v>72.010490379675517</v>
      </c>
      <c r="M64" s="214">
        <f t="shared" si="21"/>
        <v>36.209875000000004</v>
      </c>
    </row>
    <row r="65" spans="1:13" ht="15.75">
      <c r="A65" s="27"/>
      <c r="B65" s="69"/>
      <c r="C65" s="33"/>
      <c r="D65" s="33"/>
      <c r="E65" s="33">
        <v>3222</v>
      </c>
      <c r="F65" s="29" t="s">
        <v>114</v>
      </c>
      <c r="G65" s="196">
        <v>44425.440000000002</v>
      </c>
      <c r="H65" s="196">
        <v>22000</v>
      </c>
      <c r="I65" s="196">
        <v>30000</v>
      </c>
      <c r="J65" s="196">
        <v>30000</v>
      </c>
      <c r="K65" s="204">
        <v>40699.22</v>
      </c>
      <c r="L65" s="213">
        <f t="shared" si="20"/>
        <v>91.612418470137825</v>
      </c>
      <c r="M65" s="214">
        <f t="shared" si="21"/>
        <v>135.66406666666666</v>
      </c>
    </row>
    <row r="66" spans="1:13" ht="15.75">
      <c r="A66" s="27"/>
      <c r="B66" s="69"/>
      <c r="C66" s="33"/>
      <c r="D66" s="33"/>
      <c r="E66" s="33">
        <v>3223</v>
      </c>
      <c r="F66" s="29" t="s">
        <v>84</v>
      </c>
      <c r="G66" s="196">
        <v>24691.05</v>
      </c>
      <c r="H66" s="196">
        <v>36000</v>
      </c>
      <c r="I66" s="196">
        <v>38000</v>
      </c>
      <c r="J66" s="196">
        <v>38000</v>
      </c>
      <c r="K66" s="204">
        <v>25389.48</v>
      </c>
      <c r="L66" s="213">
        <f t="shared" si="20"/>
        <v>102.82867678774292</v>
      </c>
      <c r="M66" s="214">
        <f t="shared" si="21"/>
        <v>66.814421052631573</v>
      </c>
    </row>
    <row r="67" spans="1:13" ht="31.5">
      <c r="A67" s="27"/>
      <c r="B67" s="69"/>
      <c r="C67" s="33"/>
      <c r="D67" s="33"/>
      <c r="E67" s="33">
        <v>3224</v>
      </c>
      <c r="F67" s="30" t="s">
        <v>85</v>
      </c>
      <c r="G67" s="196">
        <v>4151.93</v>
      </c>
      <c r="H67" s="196">
        <v>10000</v>
      </c>
      <c r="I67" s="196">
        <v>14519</v>
      </c>
      <c r="J67" s="196">
        <v>14519</v>
      </c>
      <c r="K67" s="204">
        <v>5549.83</v>
      </c>
      <c r="L67" s="213">
        <f t="shared" si="20"/>
        <v>133.66867938524973</v>
      </c>
      <c r="M67" s="214">
        <f t="shared" si="21"/>
        <v>38.224602245333699</v>
      </c>
    </row>
    <row r="68" spans="1:13" ht="15.75">
      <c r="A68" s="27"/>
      <c r="B68" s="69"/>
      <c r="C68" s="33"/>
      <c r="D68" s="33"/>
      <c r="E68" s="33">
        <v>3225</v>
      </c>
      <c r="F68" s="29" t="s">
        <v>217</v>
      </c>
      <c r="G68" s="196">
        <v>3181.84</v>
      </c>
      <c r="H68" s="196">
        <v>6000</v>
      </c>
      <c r="I68" s="196">
        <v>7000</v>
      </c>
      <c r="J68" s="196">
        <v>7000</v>
      </c>
      <c r="K68" s="204">
        <v>1008.42</v>
      </c>
      <c r="L68" s="213">
        <f t="shared" si="20"/>
        <v>31.692982676690214</v>
      </c>
      <c r="M68" s="214">
        <f t="shared" si="21"/>
        <v>14.405999999999999</v>
      </c>
    </row>
    <row r="69" spans="1:13" ht="15.75">
      <c r="A69" s="27"/>
      <c r="B69" s="69"/>
      <c r="C69" s="33"/>
      <c r="D69" s="33"/>
      <c r="E69" s="33">
        <v>3227</v>
      </c>
      <c r="F69" s="29" t="s">
        <v>86</v>
      </c>
      <c r="G69" s="196">
        <v>2720.35</v>
      </c>
      <c r="H69" s="196">
        <v>6000</v>
      </c>
      <c r="I69" s="196">
        <v>21000</v>
      </c>
      <c r="J69" s="196">
        <v>21000</v>
      </c>
      <c r="K69" s="204">
        <v>10644.6</v>
      </c>
      <c r="L69" s="213">
        <f t="shared" si="20"/>
        <v>391.29523774514314</v>
      </c>
      <c r="M69" s="214">
        <f t="shared" si="21"/>
        <v>50.688571428571429</v>
      </c>
    </row>
    <row r="70" spans="1:13" ht="15.75">
      <c r="A70" s="27"/>
      <c r="B70" s="72"/>
      <c r="C70" s="62"/>
      <c r="D70" s="56">
        <v>323</v>
      </c>
      <c r="E70" s="56"/>
      <c r="F70" s="83" t="s">
        <v>87</v>
      </c>
      <c r="G70" s="85">
        <f>SUM(G71:G79)</f>
        <v>293922.83</v>
      </c>
      <c r="H70" s="85">
        <f t="shared" ref="H70:K70" si="29">SUM(H71:H79)</f>
        <v>298500</v>
      </c>
      <c r="I70" s="85">
        <f t="shared" si="29"/>
        <v>409219</v>
      </c>
      <c r="J70" s="85">
        <f t="shared" si="29"/>
        <v>409219</v>
      </c>
      <c r="K70" s="85">
        <f t="shared" si="29"/>
        <v>323938.09999999998</v>
      </c>
      <c r="L70" s="108">
        <f t="shared" si="20"/>
        <v>110.21195597497477</v>
      </c>
      <c r="M70" s="109">
        <f t="shared" si="21"/>
        <v>79.160082987349071</v>
      </c>
    </row>
    <row r="71" spans="1:13" ht="15.75">
      <c r="A71" s="27"/>
      <c r="B71" s="69"/>
      <c r="C71" s="33"/>
      <c r="D71" s="33"/>
      <c r="E71" s="33">
        <v>3231</v>
      </c>
      <c r="F71" s="29" t="s">
        <v>207</v>
      </c>
      <c r="G71" s="196">
        <v>23327.97</v>
      </c>
      <c r="H71" s="196">
        <v>30000</v>
      </c>
      <c r="I71" s="196">
        <v>33000</v>
      </c>
      <c r="J71" s="196">
        <v>33000</v>
      </c>
      <c r="K71" s="204">
        <v>16749.03</v>
      </c>
      <c r="L71" s="213">
        <f t="shared" si="20"/>
        <v>71.798060439892524</v>
      </c>
      <c r="M71" s="214">
        <f t="shared" si="21"/>
        <v>50.754636363636365</v>
      </c>
    </row>
    <row r="72" spans="1:13" ht="15.75">
      <c r="A72" s="27"/>
      <c r="B72" s="69"/>
      <c r="C72" s="33"/>
      <c r="D72" s="33"/>
      <c r="E72" s="33">
        <v>3232</v>
      </c>
      <c r="F72" s="29" t="s">
        <v>88</v>
      </c>
      <c r="G72" s="196">
        <v>58888.2</v>
      </c>
      <c r="H72" s="196">
        <v>63000</v>
      </c>
      <c r="I72" s="196">
        <v>95000</v>
      </c>
      <c r="J72" s="196">
        <v>95000</v>
      </c>
      <c r="K72" s="204">
        <v>63253.81</v>
      </c>
      <c r="L72" s="213">
        <f t="shared" si="20"/>
        <v>107.41338672263714</v>
      </c>
      <c r="M72" s="214">
        <f t="shared" si="21"/>
        <v>66.582957894736836</v>
      </c>
    </row>
    <row r="73" spans="1:13" ht="15.75">
      <c r="A73" s="27"/>
      <c r="B73" s="69"/>
      <c r="C73" s="33"/>
      <c r="D73" s="33"/>
      <c r="E73" s="33">
        <v>3233</v>
      </c>
      <c r="F73" s="29" t="s">
        <v>89</v>
      </c>
      <c r="G73" s="196">
        <v>83506.899999999994</v>
      </c>
      <c r="H73" s="196">
        <v>60100</v>
      </c>
      <c r="I73" s="196">
        <v>103270</v>
      </c>
      <c r="J73" s="196">
        <v>103270</v>
      </c>
      <c r="K73" s="204">
        <v>93092.33</v>
      </c>
      <c r="L73" s="213">
        <f t="shared" si="20"/>
        <v>111.47860835451921</v>
      </c>
      <c r="M73" s="214">
        <f t="shared" si="21"/>
        <v>90.144601529969975</v>
      </c>
    </row>
    <row r="74" spans="1:13" ht="15.75">
      <c r="A74" s="27"/>
      <c r="B74" s="69"/>
      <c r="C74" s="33"/>
      <c r="D74" s="33"/>
      <c r="E74" s="33">
        <v>3234</v>
      </c>
      <c r="F74" s="29" t="s">
        <v>90</v>
      </c>
      <c r="G74" s="196">
        <v>17424.72</v>
      </c>
      <c r="H74" s="196">
        <v>16000</v>
      </c>
      <c r="I74" s="196">
        <v>19000</v>
      </c>
      <c r="J74" s="196">
        <v>19000</v>
      </c>
      <c r="K74" s="204">
        <v>13966.92</v>
      </c>
      <c r="L74" s="213">
        <f t="shared" si="20"/>
        <v>80.155778686831113</v>
      </c>
      <c r="M74" s="214">
        <f t="shared" si="21"/>
        <v>73.510105263157897</v>
      </c>
    </row>
    <row r="75" spans="1:13" ht="15.75">
      <c r="A75" s="27"/>
      <c r="B75" s="69"/>
      <c r="C75" s="33"/>
      <c r="D75" s="33"/>
      <c r="E75" s="33">
        <v>3235</v>
      </c>
      <c r="F75" s="29" t="s">
        <v>91</v>
      </c>
      <c r="G75" s="196">
        <v>4624.8100000000004</v>
      </c>
      <c r="H75" s="196">
        <v>5500</v>
      </c>
      <c r="I75" s="196">
        <v>7000</v>
      </c>
      <c r="J75" s="196">
        <v>7000</v>
      </c>
      <c r="K75" s="204">
        <v>5821.01</v>
      </c>
      <c r="L75" s="213">
        <f t="shared" si="20"/>
        <v>125.8648463396334</v>
      </c>
      <c r="M75" s="214">
        <f t="shared" si="21"/>
        <v>83.15728571428572</v>
      </c>
    </row>
    <row r="76" spans="1:13" ht="15.75">
      <c r="A76" s="27"/>
      <c r="B76" s="69"/>
      <c r="C76" s="33"/>
      <c r="D76" s="33"/>
      <c r="E76" s="33">
        <v>3236</v>
      </c>
      <c r="F76" s="29" t="s">
        <v>92</v>
      </c>
      <c r="G76" s="196">
        <v>155.04</v>
      </c>
      <c r="H76" s="196">
        <v>2900</v>
      </c>
      <c r="I76" s="196">
        <v>2200</v>
      </c>
      <c r="J76" s="196">
        <v>2200</v>
      </c>
      <c r="K76" s="204">
        <v>51.05</v>
      </c>
      <c r="L76" s="213">
        <f t="shared" si="20"/>
        <v>32.926986584107325</v>
      </c>
      <c r="M76" s="214">
        <f t="shared" si="21"/>
        <v>2.3204545454545453</v>
      </c>
    </row>
    <row r="77" spans="1:13" ht="15.75">
      <c r="A77" s="27"/>
      <c r="B77" s="69"/>
      <c r="C77" s="33"/>
      <c r="D77" s="33"/>
      <c r="E77" s="33">
        <v>3237</v>
      </c>
      <c r="F77" s="29" t="s">
        <v>93</v>
      </c>
      <c r="G77" s="196">
        <v>70231.3</v>
      </c>
      <c r="H77" s="196">
        <v>74000</v>
      </c>
      <c r="I77" s="196">
        <v>100749</v>
      </c>
      <c r="J77" s="196">
        <v>100749</v>
      </c>
      <c r="K77" s="204">
        <v>84264.6</v>
      </c>
      <c r="L77" s="213">
        <f t="shared" si="20"/>
        <v>119.98154668929666</v>
      </c>
      <c r="M77" s="214">
        <f t="shared" si="21"/>
        <v>83.6381502545931</v>
      </c>
    </row>
    <row r="78" spans="1:13" ht="15.75">
      <c r="A78" s="27"/>
      <c r="B78" s="69"/>
      <c r="C78" s="33"/>
      <c r="D78" s="33"/>
      <c r="E78" s="33">
        <v>3238</v>
      </c>
      <c r="F78" s="29" t="s">
        <v>94</v>
      </c>
      <c r="G78" s="196">
        <v>12522.13</v>
      </c>
      <c r="H78" s="196">
        <v>17000</v>
      </c>
      <c r="I78" s="196">
        <v>18000</v>
      </c>
      <c r="J78" s="196">
        <v>18000</v>
      </c>
      <c r="K78" s="204">
        <v>17787.32</v>
      </c>
      <c r="L78" s="213">
        <f t="shared" si="20"/>
        <v>142.04707984983386</v>
      </c>
      <c r="M78" s="214">
        <f t="shared" si="21"/>
        <v>98.818444444444438</v>
      </c>
    </row>
    <row r="79" spans="1:13" ht="15.75">
      <c r="A79" s="27"/>
      <c r="B79" s="69"/>
      <c r="C79" s="33"/>
      <c r="D79" s="33"/>
      <c r="E79" s="33">
        <v>3239</v>
      </c>
      <c r="F79" s="29" t="s">
        <v>95</v>
      </c>
      <c r="G79" s="196">
        <v>23241.759999999998</v>
      </c>
      <c r="H79" s="196">
        <v>30000</v>
      </c>
      <c r="I79" s="196">
        <v>31000</v>
      </c>
      <c r="J79" s="196">
        <v>31000</v>
      </c>
      <c r="K79" s="204">
        <v>28952.03</v>
      </c>
      <c r="L79" s="213">
        <f t="shared" si="20"/>
        <v>124.56900854324286</v>
      </c>
      <c r="M79" s="214">
        <f t="shared" si="21"/>
        <v>93.393645161290323</v>
      </c>
    </row>
    <row r="80" spans="1:13" ht="15.75">
      <c r="A80" s="27"/>
      <c r="B80" s="72"/>
      <c r="C80" s="62"/>
      <c r="D80" s="56">
        <v>329</v>
      </c>
      <c r="E80" s="56"/>
      <c r="F80" s="83" t="s">
        <v>96</v>
      </c>
      <c r="G80" s="85">
        <f>SUM(G81:G86)</f>
        <v>31352.699999999997</v>
      </c>
      <c r="H80" s="85">
        <f t="shared" ref="H80:K80" si="30">SUM(H81:H86)</f>
        <v>28300</v>
      </c>
      <c r="I80" s="85">
        <f t="shared" si="30"/>
        <v>29600</v>
      </c>
      <c r="J80" s="85">
        <f t="shared" si="30"/>
        <v>29600</v>
      </c>
      <c r="K80" s="85">
        <f t="shared" si="30"/>
        <v>32072.389999999996</v>
      </c>
      <c r="L80" s="108">
        <f t="shared" si="20"/>
        <v>102.29546418649748</v>
      </c>
      <c r="M80" s="109">
        <f t="shared" si="21"/>
        <v>108.35266891891891</v>
      </c>
    </row>
    <row r="81" spans="1:13" ht="31.5">
      <c r="A81" s="27"/>
      <c r="B81" s="69"/>
      <c r="C81" s="33"/>
      <c r="D81" s="33"/>
      <c r="E81" s="33">
        <v>3291</v>
      </c>
      <c r="F81" s="30" t="s">
        <v>97</v>
      </c>
      <c r="G81" s="196">
        <v>8491.0400000000009</v>
      </c>
      <c r="H81" s="196">
        <v>9500</v>
      </c>
      <c r="I81" s="196">
        <v>10500</v>
      </c>
      <c r="J81" s="196">
        <v>10500</v>
      </c>
      <c r="K81" s="204">
        <v>8404.1299999999992</v>
      </c>
      <c r="L81" s="213">
        <f t="shared" si="20"/>
        <v>98.976450470142623</v>
      </c>
      <c r="M81" s="214">
        <f t="shared" si="21"/>
        <v>80.039333333333332</v>
      </c>
    </row>
    <row r="82" spans="1:13" ht="15.75">
      <c r="A82" s="27"/>
      <c r="B82" s="69"/>
      <c r="C82" s="33"/>
      <c r="D82" s="33"/>
      <c r="E82" s="33">
        <v>3292</v>
      </c>
      <c r="F82" s="29" t="s">
        <v>98</v>
      </c>
      <c r="G82" s="196">
        <v>12962.17</v>
      </c>
      <c r="H82" s="196">
        <v>10000</v>
      </c>
      <c r="I82" s="196">
        <v>10000</v>
      </c>
      <c r="J82" s="196">
        <v>10000</v>
      </c>
      <c r="K82" s="204">
        <v>15195.46</v>
      </c>
      <c r="L82" s="213">
        <f t="shared" si="20"/>
        <v>117.22929108320596</v>
      </c>
      <c r="M82" s="214">
        <f t="shared" si="21"/>
        <v>151.95459999999997</v>
      </c>
    </row>
    <row r="83" spans="1:13" ht="15.75">
      <c r="A83" s="27"/>
      <c r="B83" s="69"/>
      <c r="C83" s="33"/>
      <c r="D83" s="33"/>
      <c r="E83" s="33">
        <v>3293</v>
      </c>
      <c r="F83" s="29" t="s">
        <v>115</v>
      </c>
      <c r="G83" s="196">
        <v>8483.56</v>
      </c>
      <c r="H83" s="196">
        <v>6000</v>
      </c>
      <c r="I83" s="196">
        <v>7000</v>
      </c>
      <c r="J83" s="196">
        <v>7000</v>
      </c>
      <c r="K83" s="204">
        <v>7123.95</v>
      </c>
      <c r="L83" s="213">
        <f t="shared" si="20"/>
        <v>83.973591275360818</v>
      </c>
      <c r="M83" s="214">
        <f t="shared" si="21"/>
        <v>101.77071428571429</v>
      </c>
    </row>
    <row r="84" spans="1:13" ht="15.75">
      <c r="A84" s="27"/>
      <c r="B84" s="69"/>
      <c r="C84" s="33"/>
      <c r="D84" s="33"/>
      <c r="E84" s="33">
        <v>3294</v>
      </c>
      <c r="F84" s="29" t="s">
        <v>99</v>
      </c>
      <c r="G84" s="196">
        <v>712.02</v>
      </c>
      <c r="H84" s="196">
        <v>850</v>
      </c>
      <c r="I84" s="196">
        <v>850</v>
      </c>
      <c r="J84" s="196">
        <v>850</v>
      </c>
      <c r="K84" s="204">
        <v>620</v>
      </c>
      <c r="L84" s="213">
        <f t="shared" si="20"/>
        <v>87.076205724558292</v>
      </c>
      <c r="M84" s="214">
        <f t="shared" si="21"/>
        <v>72.941176470588232</v>
      </c>
    </row>
    <row r="85" spans="1:13" ht="15.75">
      <c r="A85" s="27"/>
      <c r="B85" s="69"/>
      <c r="C85" s="33"/>
      <c r="D85" s="33"/>
      <c r="E85" s="33">
        <v>3295</v>
      </c>
      <c r="F85" s="29" t="s">
        <v>100</v>
      </c>
      <c r="G85" s="196">
        <v>542.94000000000005</v>
      </c>
      <c r="H85" s="196">
        <v>650</v>
      </c>
      <c r="I85" s="196">
        <v>650</v>
      </c>
      <c r="J85" s="196">
        <v>650</v>
      </c>
      <c r="K85" s="204">
        <v>509.76</v>
      </c>
      <c r="L85" s="213">
        <f t="shared" si="20"/>
        <v>93.888827494750799</v>
      </c>
      <c r="M85" s="214">
        <f t="shared" si="21"/>
        <v>78.424615384615379</v>
      </c>
    </row>
    <row r="86" spans="1:13" ht="15.75">
      <c r="A86" s="27"/>
      <c r="B86" s="69"/>
      <c r="C86" s="33"/>
      <c r="D86" s="33"/>
      <c r="E86" s="33">
        <v>3299</v>
      </c>
      <c r="F86" s="29" t="s">
        <v>96</v>
      </c>
      <c r="G86" s="196">
        <v>160.97</v>
      </c>
      <c r="H86" s="196">
        <v>1300</v>
      </c>
      <c r="I86" s="196">
        <v>600</v>
      </c>
      <c r="J86" s="196">
        <v>600</v>
      </c>
      <c r="K86" s="204">
        <v>219.09</v>
      </c>
      <c r="L86" s="213">
        <f t="shared" si="20"/>
        <v>136.10610672796173</v>
      </c>
      <c r="M86" s="214">
        <f t="shared" si="21"/>
        <v>36.515000000000001</v>
      </c>
    </row>
    <row r="87" spans="1:13" ht="15.75">
      <c r="A87" s="27"/>
      <c r="B87" s="71"/>
      <c r="C87" s="59">
        <v>34</v>
      </c>
      <c r="D87" s="59"/>
      <c r="E87" s="59"/>
      <c r="F87" s="81" t="s">
        <v>101</v>
      </c>
      <c r="G87" s="86">
        <f>SUM(G88)</f>
        <v>2751.58</v>
      </c>
      <c r="H87" s="86">
        <f t="shared" ref="H87:K87" si="31">SUM(H88)</f>
        <v>1800</v>
      </c>
      <c r="I87" s="86">
        <f t="shared" si="31"/>
        <v>3800</v>
      </c>
      <c r="J87" s="86">
        <f t="shared" si="31"/>
        <v>3800</v>
      </c>
      <c r="K87" s="86">
        <f t="shared" si="31"/>
        <v>2875.4</v>
      </c>
      <c r="L87" s="106">
        <f t="shared" si="20"/>
        <v>104.49996002296862</v>
      </c>
      <c r="M87" s="107">
        <f t="shared" si="21"/>
        <v>75.668421052631587</v>
      </c>
    </row>
    <row r="88" spans="1:13" ht="15.75">
      <c r="A88" s="27"/>
      <c r="B88" s="72"/>
      <c r="C88" s="62"/>
      <c r="D88" s="56">
        <v>343</v>
      </c>
      <c r="E88" s="56"/>
      <c r="F88" s="83" t="s">
        <v>102</v>
      </c>
      <c r="G88" s="85">
        <f>SUM(G89)</f>
        <v>2751.58</v>
      </c>
      <c r="H88" s="85">
        <f t="shared" ref="H88:K88" si="32">SUM(H89)</f>
        <v>1800</v>
      </c>
      <c r="I88" s="85">
        <f t="shared" si="32"/>
        <v>3800</v>
      </c>
      <c r="J88" s="85">
        <f t="shared" si="32"/>
        <v>3800</v>
      </c>
      <c r="K88" s="85">
        <f t="shared" si="32"/>
        <v>2875.4</v>
      </c>
      <c r="L88" s="108">
        <f t="shared" si="20"/>
        <v>104.49996002296862</v>
      </c>
      <c r="M88" s="109">
        <f t="shared" si="21"/>
        <v>75.668421052631587</v>
      </c>
    </row>
    <row r="89" spans="1:13" ht="15.75">
      <c r="A89" s="27"/>
      <c r="B89" s="69"/>
      <c r="C89" s="33"/>
      <c r="D89" s="33"/>
      <c r="E89" s="33">
        <v>3431</v>
      </c>
      <c r="F89" s="29" t="s">
        <v>103</v>
      </c>
      <c r="G89" s="196">
        <v>2751.58</v>
      </c>
      <c r="H89" s="196">
        <v>1800</v>
      </c>
      <c r="I89" s="196">
        <v>3800</v>
      </c>
      <c r="J89" s="196">
        <v>3800</v>
      </c>
      <c r="K89" s="204">
        <v>2875.4</v>
      </c>
      <c r="L89" s="213">
        <f t="shared" si="20"/>
        <v>104.49996002296862</v>
      </c>
      <c r="M89" s="214">
        <f t="shared" si="21"/>
        <v>75.668421052631587</v>
      </c>
    </row>
    <row r="90" spans="1:13" ht="31.5">
      <c r="A90" s="27"/>
      <c r="B90" s="71"/>
      <c r="C90" s="59">
        <v>36</v>
      </c>
      <c r="D90" s="59"/>
      <c r="E90" s="59"/>
      <c r="F90" s="60" t="s">
        <v>116</v>
      </c>
      <c r="G90" s="86">
        <f>SUM(G91)</f>
        <v>697.39</v>
      </c>
      <c r="H90" s="86">
        <f t="shared" ref="H90:K90" si="33">SUM(H91)</f>
        <v>1100</v>
      </c>
      <c r="I90" s="86">
        <f t="shared" si="33"/>
        <v>1100</v>
      </c>
      <c r="J90" s="86">
        <f t="shared" si="33"/>
        <v>1100</v>
      </c>
      <c r="K90" s="86">
        <f t="shared" si="33"/>
        <v>734.19</v>
      </c>
      <c r="L90" s="106">
        <f t="shared" si="20"/>
        <v>105.27681784940994</v>
      </c>
      <c r="M90" s="107">
        <f t="shared" si="21"/>
        <v>66.74454545454546</v>
      </c>
    </row>
    <row r="91" spans="1:13" ht="31.5">
      <c r="A91" s="27"/>
      <c r="B91" s="72"/>
      <c r="C91" s="62"/>
      <c r="D91" s="56">
        <v>369</v>
      </c>
      <c r="E91" s="56"/>
      <c r="F91" s="57" t="s">
        <v>55</v>
      </c>
      <c r="G91" s="85">
        <f>SUM(G92)</f>
        <v>697.39</v>
      </c>
      <c r="H91" s="85">
        <f t="shared" ref="H91:K91" si="34">SUM(H92)</f>
        <v>1100</v>
      </c>
      <c r="I91" s="85">
        <f t="shared" si="34"/>
        <v>1100</v>
      </c>
      <c r="J91" s="85">
        <f t="shared" si="34"/>
        <v>1100</v>
      </c>
      <c r="K91" s="85">
        <f t="shared" si="34"/>
        <v>734.19</v>
      </c>
      <c r="L91" s="108">
        <f t="shared" si="20"/>
        <v>105.27681784940994</v>
      </c>
      <c r="M91" s="109">
        <f t="shared" si="21"/>
        <v>66.74454545454546</v>
      </c>
    </row>
    <row r="92" spans="1:13" ht="31.5">
      <c r="A92" s="27"/>
      <c r="B92" s="69"/>
      <c r="C92" s="33"/>
      <c r="D92" s="33"/>
      <c r="E92" s="33">
        <v>3691</v>
      </c>
      <c r="F92" s="30" t="s">
        <v>56</v>
      </c>
      <c r="G92" s="196">
        <v>697.39</v>
      </c>
      <c r="H92" s="196">
        <v>1100</v>
      </c>
      <c r="I92" s="196">
        <v>1100</v>
      </c>
      <c r="J92" s="196">
        <v>1100</v>
      </c>
      <c r="K92" s="204">
        <v>734.19</v>
      </c>
      <c r="L92" s="213">
        <f t="shared" si="20"/>
        <v>105.27681784940994</v>
      </c>
      <c r="M92" s="214">
        <f t="shared" si="21"/>
        <v>66.74454545454546</v>
      </c>
    </row>
    <row r="93" spans="1:13" ht="15.75">
      <c r="A93" s="27"/>
      <c r="B93" s="89">
        <v>4</v>
      </c>
      <c r="C93" s="79"/>
      <c r="D93" s="79"/>
      <c r="E93" s="79"/>
      <c r="F93" s="80" t="s">
        <v>6</v>
      </c>
      <c r="G93" s="87">
        <f>SUM(G94,G97,G109)</f>
        <v>49292.42</v>
      </c>
      <c r="H93" s="87">
        <f t="shared" ref="H93:K93" si="35">SUM(H94,H97,H109)</f>
        <v>97365</v>
      </c>
      <c r="I93" s="87">
        <f t="shared" si="35"/>
        <v>168981</v>
      </c>
      <c r="J93" s="87">
        <f t="shared" si="35"/>
        <v>168981</v>
      </c>
      <c r="K93" s="87">
        <f t="shared" si="35"/>
        <v>82559.23</v>
      </c>
      <c r="L93" s="104">
        <f t="shared" si="20"/>
        <v>167.48869298768452</v>
      </c>
      <c r="M93" s="105">
        <f t="shared" si="21"/>
        <v>48.857108195595949</v>
      </c>
    </row>
    <row r="94" spans="1:13" ht="31.5">
      <c r="A94" s="27"/>
      <c r="B94" s="67"/>
      <c r="C94" s="53">
        <v>41</v>
      </c>
      <c r="D94" s="53"/>
      <c r="E94" s="53"/>
      <c r="F94" s="82" t="s">
        <v>7</v>
      </c>
      <c r="G94" s="86">
        <f>SUM(G95)</f>
        <v>0</v>
      </c>
      <c r="H94" s="86">
        <f t="shared" ref="H94:K94" si="36">SUM(H95)</f>
        <v>1000</v>
      </c>
      <c r="I94" s="86">
        <f t="shared" si="36"/>
        <v>0</v>
      </c>
      <c r="J94" s="86">
        <f t="shared" si="36"/>
        <v>0</v>
      </c>
      <c r="K94" s="86">
        <f t="shared" si="36"/>
        <v>0</v>
      </c>
      <c r="L94" s="106"/>
      <c r="M94" s="107">
        <v>0</v>
      </c>
    </row>
    <row r="95" spans="1:13" ht="15.75">
      <c r="A95" s="27"/>
      <c r="B95" s="90"/>
      <c r="C95" s="84"/>
      <c r="D95" s="56">
        <v>412</v>
      </c>
      <c r="E95" s="56"/>
      <c r="F95" s="83" t="s">
        <v>108</v>
      </c>
      <c r="G95" s="85">
        <f>SUM(G96)</f>
        <v>0</v>
      </c>
      <c r="H95" s="85">
        <f t="shared" ref="H95:K95" si="37">SUM(H96)</f>
        <v>1000</v>
      </c>
      <c r="I95" s="85">
        <f t="shared" si="37"/>
        <v>0</v>
      </c>
      <c r="J95" s="85">
        <f t="shared" si="37"/>
        <v>0</v>
      </c>
      <c r="K95" s="85">
        <f t="shared" si="37"/>
        <v>0</v>
      </c>
      <c r="L95" s="108"/>
      <c r="M95" s="109">
        <v>0</v>
      </c>
    </row>
    <row r="96" spans="1:13" ht="15.75">
      <c r="A96" s="27"/>
      <c r="B96" s="91"/>
      <c r="C96" s="38"/>
      <c r="D96" s="36"/>
      <c r="E96" s="36">
        <v>4124</v>
      </c>
      <c r="F96" s="37" t="s">
        <v>109</v>
      </c>
      <c r="G96" s="196">
        <v>0</v>
      </c>
      <c r="H96" s="196">
        <v>1000</v>
      </c>
      <c r="I96" s="196">
        <v>0</v>
      </c>
      <c r="J96" s="196">
        <v>0</v>
      </c>
      <c r="K96" s="204">
        <v>0</v>
      </c>
      <c r="L96" s="213">
        <v>0</v>
      </c>
      <c r="M96" s="214">
        <v>0</v>
      </c>
    </row>
    <row r="97" spans="1:13" ht="31.5">
      <c r="A97" s="27"/>
      <c r="B97" s="71"/>
      <c r="C97" s="59">
        <v>42</v>
      </c>
      <c r="D97" s="59"/>
      <c r="E97" s="59"/>
      <c r="F97" s="60" t="s">
        <v>104</v>
      </c>
      <c r="G97" s="86">
        <f>SUM(G98,G101,G107)</f>
        <v>49292.42</v>
      </c>
      <c r="H97" s="86">
        <f t="shared" ref="H97:K97" si="38">SUM(H98,H101,H107)</f>
        <v>79965</v>
      </c>
      <c r="I97" s="86">
        <f t="shared" si="38"/>
        <v>134981</v>
      </c>
      <c r="J97" s="86">
        <f t="shared" si="38"/>
        <v>134981</v>
      </c>
      <c r="K97" s="86">
        <f t="shared" si="38"/>
        <v>82559.23</v>
      </c>
      <c r="L97" s="106">
        <f t="shared" si="20"/>
        <v>167.48869298768452</v>
      </c>
      <c r="M97" s="107">
        <f t="shared" si="21"/>
        <v>61.163593394625906</v>
      </c>
    </row>
    <row r="98" spans="1:13" ht="15.75">
      <c r="A98" s="27"/>
      <c r="B98" s="72"/>
      <c r="C98" s="56"/>
      <c r="D98" s="56">
        <v>421</v>
      </c>
      <c r="E98" s="56"/>
      <c r="F98" s="57" t="s">
        <v>110</v>
      </c>
      <c r="G98" s="85">
        <f>SUM(G99:G100)</f>
        <v>0</v>
      </c>
      <c r="H98" s="85">
        <f t="shared" ref="H98:K98" si="39">SUM(H99:H100)</f>
        <v>5700</v>
      </c>
      <c r="I98" s="85">
        <f t="shared" si="39"/>
        <v>4200</v>
      </c>
      <c r="J98" s="85">
        <f t="shared" si="39"/>
        <v>4200</v>
      </c>
      <c r="K98" s="85">
        <f t="shared" si="39"/>
        <v>0</v>
      </c>
      <c r="L98" s="108">
        <v>0</v>
      </c>
      <c r="M98" s="109">
        <f t="shared" si="21"/>
        <v>0</v>
      </c>
    </row>
    <row r="99" spans="1:13" ht="15.75">
      <c r="A99" s="27"/>
      <c r="B99" s="69"/>
      <c r="C99" s="34"/>
      <c r="D99" s="34"/>
      <c r="E99" s="33">
        <v>4212</v>
      </c>
      <c r="F99" s="30" t="s">
        <v>111</v>
      </c>
      <c r="G99" s="196">
        <v>0</v>
      </c>
      <c r="H99" s="196">
        <v>5200</v>
      </c>
      <c r="I99" s="196">
        <v>4200</v>
      </c>
      <c r="J99" s="196">
        <v>4200</v>
      </c>
      <c r="K99" s="204">
        <v>0</v>
      </c>
      <c r="L99" s="213">
        <v>0</v>
      </c>
      <c r="M99" s="214">
        <f t="shared" si="21"/>
        <v>0</v>
      </c>
    </row>
    <row r="100" spans="1:13" ht="15.75">
      <c r="A100" s="27"/>
      <c r="B100" s="69"/>
      <c r="C100" s="34"/>
      <c r="D100" s="34"/>
      <c r="E100" s="33">
        <v>4214</v>
      </c>
      <c r="F100" s="30" t="s">
        <v>112</v>
      </c>
      <c r="G100" s="196">
        <v>0</v>
      </c>
      <c r="H100" s="196">
        <v>500</v>
      </c>
      <c r="I100" s="196">
        <v>0</v>
      </c>
      <c r="J100" s="196">
        <v>0</v>
      </c>
      <c r="K100" s="204">
        <v>0</v>
      </c>
      <c r="L100" s="213">
        <v>0</v>
      </c>
      <c r="M100" s="214">
        <v>0</v>
      </c>
    </row>
    <row r="101" spans="1:13" ht="15.75">
      <c r="A101" s="27"/>
      <c r="B101" s="72"/>
      <c r="C101" s="62"/>
      <c r="D101" s="56">
        <v>422</v>
      </c>
      <c r="E101" s="56"/>
      <c r="F101" s="83" t="s">
        <v>105</v>
      </c>
      <c r="G101" s="85">
        <f>SUM(G102:G106)</f>
        <v>49292.42</v>
      </c>
      <c r="H101" s="85">
        <f t="shared" ref="H101:K101" si="40">SUM(H102:H106)</f>
        <v>74265</v>
      </c>
      <c r="I101" s="85">
        <f t="shared" si="40"/>
        <v>130781</v>
      </c>
      <c r="J101" s="85">
        <f t="shared" si="40"/>
        <v>130781</v>
      </c>
      <c r="K101" s="85">
        <f t="shared" si="40"/>
        <v>82559.23</v>
      </c>
      <c r="L101" s="108">
        <f>(K101/G101)*100</f>
        <v>167.48869298768452</v>
      </c>
      <c r="M101" s="109">
        <f>(K101/J101)*100</f>
        <v>63.127847317270856</v>
      </c>
    </row>
    <row r="102" spans="1:13" ht="15.75">
      <c r="A102" s="27"/>
      <c r="B102" s="69"/>
      <c r="C102" s="33"/>
      <c r="D102" s="33"/>
      <c r="E102" s="33">
        <v>4221</v>
      </c>
      <c r="F102" s="29" t="s">
        <v>106</v>
      </c>
      <c r="G102" s="196">
        <v>3202.65</v>
      </c>
      <c r="H102" s="196">
        <v>8500</v>
      </c>
      <c r="I102" s="196">
        <v>7081</v>
      </c>
      <c r="J102" s="196">
        <v>7081</v>
      </c>
      <c r="K102" s="204">
        <v>121.98</v>
      </c>
      <c r="L102" s="213">
        <f>(K102/G102)*100</f>
        <v>3.8087209030022016</v>
      </c>
      <c r="M102" s="214">
        <f>(K102/J102)*100</f>
        <v>1.7226380454738031</v>
      </c>
    </row>
    <row r="103" spans="1:13" ht="15.75">
      <c r="A103" s="27"/>
      <c r="B103" s="69"/>
      <c r="C103" s="33"/>
      <c r="D103" s="33"/>
      <c r="E103" s="33">
        <v>4222</v>
      </c>
      <c r="F103" s="29" t="s">
        <v>107</v>
      </c>
      <c r="G103" s="196">
        <v>755.16</v>
      </c>
      <c r="H103" s="196">
        <v>3765</v>
      </c>
      <c r="I103" s="196">
        <v>3200</v>
      </c>
      <c r="J103" s="196">
        <v>3200</v>
      </c>
      <c r="K103" s="204">
        <v>0</v>
      </c>
      <c r="L103" s="213">
        <v>0</v>
      </c>
      <c r="M103" s="214">
        <f t="shared" si="21"/>
        <v>0</v>
      </c>
    </row>
    <row r="104" spans="1:13" ht="15.75">
      <c r="A104" s="27"/>
      <c r="B104" s="69"/>
      <c r="C104" s="33"/>
      <c r="D104" s="33"/>
      <c r="E104" s="33">
        <v>4223</v>
      </c>
      <c r="F104" s="29" t="s">
        <v>185</v>
      </c>
      <c r="G104" s="196">
        <v>0</v>
      </c>
      <c r="H104" s="196">
        <v>3000</v>
      </c>
      <c r="I104" s="196">
        <v>3000</v>
      </c>
      <c r="J104" s="196">
        <v>3000</v>
      </c>
      <c r="K104" s="204">
        <v>0</v>
      </c>
      <c r="L104" s="213">
        <v>0</v>
      </c>
      <c r="M104" s="214">
        <f t="shared" si="21"/>
        <v>0</v>
      </c>
    </row>
    <row r="105" spans="1:13" ht="15.75">
      <c r="A105" s="27"/>
      <c r="B105" s="69"/>
      <c r="C105" s="33"/>
      <c r="D105" s="33"/>
      <c r="E105" s="33">
        <v>4225</v>
      </c>
      <c r="F105" s="29" t="s">
        <v>183</v>
      </c>
      <c r="G105" s="196">
        <v>0</v>
      </c>
      <c r="H105" s="196">
        <v>0</v>
      </c>
      <c r="I105" s="196">
        <v>0</v>
      </c>
      <c r="J105" s="196">
        <v>0</v>
      </c>
      <c r="K105" s="204">
        <v>0</v>
      </c>
      <c r="L105" s="213">
        <v>0</v>
      </c>
      <c r="M105" s="214">
        <v>0</v>
      </c>
    </row>
    <row r="106" spans="1:13" ht="15.75">
      <c r="A106" s="27"/>
      <c r="B106" s="157"/>
      <c r="C106" s="158"/>
      <c r="D106" s="158"/>
      <c r="E106" s="159">
        <v>4227</v>
      </c>
      <c r="F106" s="160" t="s">
        <v>113</v>
      </c>
      <c r="G106" s="197">
        <v>45334.61</v>
      </c>
      <c r="H106" s="197">
        <v>59000</v>
      </c>
      <c r="I106" s="197">
        <v>117500</v>
      </c>
      <c r="J106" s="197">
        <v>117500</v>
      </c>
      <c r="K106" s="198">
        <v>82437.25</v>
      </c>
      <c r="L106" s="213">
        <f t="shared" si="20"/>
        <v>181.8417540153097</v>
      </c>
      <c r="M106" s="214">
        <f t="shared" si="21"/>
        <v>70.159361702127669</v>
      </c>
    </row>
    <row r="107" spans="1:13" ht="15.75">
      <c r="A107" s="27"/>
      <c r="B107" s="164"/>
      <c r="C107" s="161"/>
      <c r="D107" s="163">
        <v>423</v>
      </c>
      <c r="E107" s="161"/>
      <c r="F107" s="162" t="s">
        <v>193</v>
      </c>
      <c r="G107" s="97">
        <f>SUM(G108)</f>
        <v>0</v>
      </c>
      <c r="H107" s="97">
        <f t="shared" ref="H107:K107" si="41">SUM(H108)</f>
        <v>0</v>
      </c>
      <c r="I107" s="97">
        <f t="shared" si="41"/>
        <v>0</v>
      </c>
      <c r="J107" s="97">
        <f t="shared" si="41"/>
        <v>0</v>
      </c>
      <c r="K107" s="97">
        <f t="shared" si="41"/>
        <v>0</v>
      </c>
      <c r="L107" s="108">
        <v>0</v>
      </c>
      <c r="M107" s="109">
        <v>0</v>
      </c>
    </row>
    <row r="108" spans="1:13" ht="15.75">
      <c r="A108" s="27"/>
      <c r="B108" s="175"/>
      <c r="C108" s="176"/>
      <c r="D108" s="176"/>
      <c r="E108" s="184">
        <v>4231</v>
      </c>
      <c r="F108" s="177" t="s">
        <v>194</v>
      </c>
      <c r="G108" s="198">
        <v>0</v>
      </c>
      <c r="H108" s="198">
        <v>0</v>
      </c>
      <c r="I108" s="198">
        <v>0</v>
      </c>
      <c r="J108" s="198">
        <v>0</v>
      </c>
      <c r="K108" s="198">
        <v>0</v>
      </c>
      <c r="L108" s="215">
        <v>0</v>
      </c>
      <c r="M108" s="216">
        <v>0</v>
      </c>
    </row>
    <row r="109" spans="1:13" ht="31.5" customHeight="1">
      <c r="A109" s="27"/>
      <c r="B109" s="186"/>
      <c r="C109" s="180">
        <v>45</v>
      </c>
      <c r="D109" s="178"/>
      <c r="E109" s="178"/>
      <c r="F109" s="179" t="s">
        <v>203</v>
      </c>
      <c r="G109" s="169">
        <f>SUM(G110)</f>
        <v>0</v>
      </c>
      <c r="H109" s="169">
        <f t="shared" ref="H109:K109" si="42">SUM(H110)</f>
        <v>16400</v>
      </c>
      <c r="I109" s="169">
        <f t="shared" si="42"/>
        <v>34000</v>
      </c>
      <c r="J109" s="169">
        <f t="shared" si="42"/>
        <v>34000</v>
      </c>
      <c r="K109" s="169">
        <f t="shared" si="42"/>
        <v>0</v>
      </c>
      <c r="L109" s="169">
        <v>0</v>
      </c>
      <c r="M109" s="189">
        <v>0</v>
      </c>
    </row>
    <row r="110" spans="1:13" ht="33.75" customHeight="1">
      <c r="A110" s="27"/>
      <c r="B110" s="187"/>
      <c r="C110" s="181"/>
      <c r="D110" s="182">
        <v>451</v>
      </c>
      <c r="E110" s="181"/>
      <c r="F110" s="183" t="s">
        <v>204</v>
      </c>
      <c r="G110" s="185">
        <f>SUM(G111)</f>
        <v>0</v>
      </c>
      <c r="H110" s="185">
        <f t="shared" ref="H110:K110" si="43">SUM(H111)</f>
        <v>16400</v>
      </c>
      <c r="I110" s="185">
        <f t="shared" si="43"/>
        <v>34000</v>
      </c>
      <c r="J110" s="185">
        <f t="shared" si="43"/>
        <v>34000</v>
      </c>
      <c r="K110" s="185">
        <f t="shared" si="43"/>
        <v>0</v>
      </c>
      <c r="L110" s="185">
        <v>0</v>
      </c>
      <c r="M110" s="190">
        <v>0</v>
      </c>
    </row>
    <row r="111" spans="1:13" ht="16.5" thickBot="1">
      <c r="A111" s="27"/>
      <c r="B111" s="165"/>
      <c r="C111" s="166"/>
      <c r="D111" s="166"/>
      <c r="E111" s="188">
        <v>4511</v>
      </c>
      <c r="F111" s="167" t="s">
        <v>204</v>
      </c>
      <c r="G111" s="199">
        <v>0</v>
      </c>
      <c r="H111" s="199">
        <v>16400</v>
      </c>
      <c r="I111" s="199">
        <v>34000</v>
      </c>
      <c r="J111" s="199">
        <v>34000</v>
      </c>
      <c r="K111" s="199">
        <v>0</v>
      </c>
      <c r="L111" s="199">
        <v>0</v>
      </c>
      <c r="M111" s="217">
        <v>0</v>
      </c>
    </row>
    <row r="112" spans="1:13" ht="15.75">
      <c r="A112" s="27"/>
      <c r="B112" s="35"/>
      <c r="C112" s="35"/>
      <c r="D112" s="35"/>
      <c r="E112" s="35"/>
      <c r="F112" s="31"/>
      <c r="G112" s="27"/>
      <c r="H112" s="27"/>
      <c r="I112" s="27"/>
      <c r="J112" s="27"/>
      <c r="K112" s="27"/>
      <c r="L112" s="27"/>
      <c r="M112" s="27"/>
    </row>
    <row r="113" spans="1:13" ht="15.75">
      <c r="A113" s="27"/>
      <c r="B113" s="35"/>
      <c r="C113" s="35"/>
      <c r="D113" s="35"/>
      <c r="E113" s="35"/>
      <c r="F113" s="31"/>
      <c r="G113" s="27"/>
      <c r="H113" s="27"/>
      <c r="I113" s="27"/>
      <c r="J113" s="27"/>
      <c r="K113" s="27"/>
      <c r="L113" s="27"/>
      <c r="M113" s="27"/>
    </row>
    <row r="114" spans="1:13" ht="15.75">
      <c r="A114" s="27"/>
      <c r="B114" s="35"/>
      <c r="C114" s="35"/>
      <c r="D114" s="35"/>
      <c r="E114" s="35"/>
      <c r="F114" s="31"/>
      <c r="G114" s="27"/>
      <c r="H114" s="27"/>
      <c r="I114" s="27"/>
      <c r="J114" s="27"/>
      <c r="K114" s="27"/>
      <c r="L114" s="27"/>
      <c r="M114" s="27"/>
    </row>
    <row r="115" spans="1:13" ht="15.75">
      <c r="A115" s="27"/>
      <c r="B115" s="31"/>
      <c r="C115" s="31"/>
      <c r="D115" s="31"/>
      <c r="E115" s="31"/>
      <c r="F115" s="31"/>
      <c r="G115" s="27"/>
      <c r="H115" s="27"/>
      <c r="I115" s="27"/>
      <c r="J115" s="27"/>
      <c r="K115" s="27"/>
      <c r="L115" s="27"/>
      <c r="M115" s="27"/>
    </row>
    <row r="116" spans="1:13" ht="15.75">
      <c r="A116" s="27"/>
      <c r="B116" s="31"/>
      <c r="C116" s="31"/>
      <c r="D116" s="31"/>
      <c r="E116" s="31"/>
      <c r="F116" s="31"/>
      <c r="G116" s="27"/>
      <c r="H116" s="27"/>
      <c r="I116" s="27"/>
      <c r="J116" s="27"/>
      <c r="K116" s="27"/>
      <c r="L116" s="27"/>
      <c r="M116" s="27"/>
    </row>
    <row r="117" spans="1:13" ht="15.75">
      <c r="A117" s="27"/>
      <c r="B117" s="31"/>
      <c r="C117" s="31"/>
      <c r="D117" s="31"/>
      <c r="E117" s="31"/>
      <c r="F117" s="31"/>
      <c r="G117" s="27"/>
      <c r="H117" s="27"/>
      <c r="I117" s="27"/>
      <c r="J117" s="27"/>
      <c r="K117" s="27"/>
      <c r="L117" s="27"/>
      <c r="M117" s="27"/>
    </row>
    <row r="118" spans="1:13" ht="15.75">
      <c r="A118" s="27"/>
      <c r="B118" s="31"/>
      <c r="C118" s="31"/>
      <c r="D118" s="31"/>
      <c r="E118" s="31"/>
      <c r="F118" s="31"/>
      <c r="G118" s="27"/>
      <c r="H118" s="27"/>
      <c r="I118" s="27"/>
      <c r="J118" s="27"/>
      <c r="K118" s="27"/>
      <c r="L118" s="27"/>
      <c r="M118" s="27"/>
    </row>
    <row r="119" spans="1:13" ht="15.75">
      <c r="A119" s="27"/>
      <c r="B119" s="31"/>
      <c r="C119" s="31"/>
      <c r="D119" s="31"/>
      <c r="E119" s="31"/>
      <c r="F119" s="31"/>
      <c r="G119" s="27"/>
      <c r="H119" s="27"/>
      <c r="I119" s="27"/>
      <c r="J119" s="27"/>
      <c r="K119" s="27"/>
      <c r="L119" s="27"/>
      <c r="M119" s="27"/>
    </row>
    <row r="120" spans="1:13" ht="15.75">
      <c r="A120" s="27"/>
      <c r="B120" s="31"/>
      <c r="C120" s="31"/>
      <c r="D120" s="31"/>
      <c r="E120" s="31"/>
      <c r="F120" s="31"/>
      <c r="G120" s="27"/>
      <c r="H120" s="27"/>
      <c r="I120" s="27"/>
      <c r="J120" s="27"/>
      <c r="K120" s="27"/>
      <c r="L120" s="27"/>
      <c r="M120" s="27"/>
    </row>
    <row r="121" spans="1:13" ht="15.75">
      <c r="A121" s="27"/>
      <c r="B121" s="31"/>
      <c r="C121" s="31"/>
      <c r="D121" s="31"/>
      <c r="E121" s="31"/>
      <c r="F121" s="31"/>
      <c r="G121" s="27"/>
      <c r="H121" s="27"/>
      <c r="I121" s="27"/>
      <c r="J121" s="27"/>
      <c r="K121" s="27"/>
      <c r="L121" s="27"/>
      <c r="M121" s="27"/>
    </row>
    <row r="122" spans="1:13" ht="15.75">
      <c r="A122" s="27"/>
      <c r="B122" s="31"/>
      <c r="C122" s="31"/>
      <c r="D122" s="31"/>
      <c r="E122" s="31"/>
      <c r="F122" s="31"/>
      <c r="G122" s="27"/>
      <c r="H122" s="27"/>
      <c r="I122" s="27"/>
      <c r="J122" s="27"/>
      <c r="K122" s="27"/>
      <c r="L122" s="27"/>
      <c r="M122" s="27"/>
    </row>
    <row r="123" spans="1:13" ht="15.75">
      <c r="A123" s="27"/>
      <c r="B123" s="31"/>
      <c r="C123" s="31"/>
      <c r="D123" s="31"/>
      <c r="E123" s="31"/>
      <c r="F123" s="31"/>
      <c r="G123" s="27"/>
      <c r="H123" s="27"/>
      <c r="I123" s="27"/>
      <c r="J123" s="27"/>
      <c r="K123" s="27"/>
      <c r="L123" s="27"/>
      <c r="M123" s="27"/>
    </row>
    <row r="124" spans="1:13" ht="15.7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</row>
    <row r="125" spans="1:13" ht="15.7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</row>
    <row r="126" spans="1:13" ht="15.7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</row>
    <row r="127" spans="1:13" ht="15.7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</row>
    <row r="128" spans="1:13" ht="15.7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</row>
    <row r="129" spans="1:13" ht="15.7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</row>
    <row r="130" spans="1:13" ht="15.7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</row>
    <row r="131" spans="1:13" ht="15.7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</row>
    <row r="132" spans="1:13" ht="15.7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</row>
    <row r="133" spans="1:13" ht="15.7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</row>
    <row r="134" spans="1:13" ht="15.7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</row>
    <row r="135" spans="1:13" ht="15.7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</row>
    <row r="136" spans="1:13" ht="15.7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</row>
    <row r="137" spans="1:13" ht="15.7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</row>
    <row r="138" spans="1:13" ht="15.7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</row>
    <row r="139" spans="1:13" ht="15.7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</row>
    <row r="140" spans="1:13" ht="15.7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</row>
    <row r="141" spans="1:13" ht="15.7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</row>
    <row r="142" spans="1:13" ht="15.7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</row>
    <row r="143" spans="1:13" ht="15.7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3" ht="15.7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3" ht="15.7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1:13" ht="15.7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</row>
    <row r="147" spans="1:13" ht="15.7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</row>
    <row r="148" spans="1:13" ht="15.7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</row>
    <row r="149" spans="1:13" ht="15.7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</row>
    <row r="150" spans="1:13" ht="15.7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</row>
    <row r="151" spans="1:13" ht="15.7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</row>
    <row r="152" spans="1:13" ht="15.7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</row>
    <row r="153" spans="1:13" ht="15.7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</row>
    <row r="154" spans="1:13" ht="15.7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</row>
    <row r="155" spans="1:13" ht="15.7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</row>
    <row r="156" spans="1:13" ht="15.7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</row>
    <row r="157" spans="1:13" ht="15.7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</row>
    <row r="158" spans="1:13" ht="15.7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</row>
    <row r="159" spans="1:13" ht="15.7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</row>
    <row r="160" spans="1:13" ht="15.7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</row>
    <row r="161" spans="1:13" ht="15.7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</row>
    <row r="162" spans="1:13" ht="15.7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</row>
    <row r="163" spans="1:13" ht="15.7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</row>
    <row r="164" spans="1:13" ht="15.7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</row>
    <row r="165" spans="1:13" ht="15.7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</row>
    <row r="166" spans="1:13" ht="15.7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</row>
    <row r="167" spans="1:13" ht="15.7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</row>
    <row r="168" spans="1:13" ht="15.7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</row>
    <row r="169" spans="1:13" ht="15.7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</row>
    <row r="170" spans="1:13" ht="15.7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</row>
    <row r="171" spans="1:13" ht="15.7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</row>
    <row r="172" spans="1:13" ht="15.7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</row>
    <row r="173" spans="1:13" ht="15.7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</row>
    <row r="174" spans="1:13" ht="15.7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</row>
    <row r="175" spans="1:13" ht="15.7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</row>
    <row r="176" spans="1:13" ht="15.7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</row>
    <row r="177" spans="1:13" ht="15.7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</row>
    <row r="178" spans="1:13" ht="15.7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</row>
    <row r="179" spans="1:13" ht="15.7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</row>
    <row r="180" spans="1:13" ht="15.7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</row>
    <row r="181" spans="1:13" ht="15.7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</row>
    <row r="182" spans="1:13" ht="15.7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</row>
    <row r="183" spans="1:13" ht="15.7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</row>
    <row r="184" spans="1:13" ht="15.7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</row>
    <row r="185" spans="1:13" ht="15.7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</row>
    <row r="186" spans="1:13" ht="15.7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</row>
    <row r="187" spans="1:13" ht="15.7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</row>
    <row r="188" spans="1:13" ht="15.7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</row>
    <row r="189" spans="1:13" ht="15.7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</row>
    <row r="190" spans="1:13" ht="15.7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</row>
    <row r="191" spans="1:13" ht="15.7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</row>
    <row r="192" spans="1:13" ht="15.7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</row>
    <row r="193" spans="1:13" ht="15.7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</row>
    <row r="194" spans="1:13" ht="15.7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</row>
    <row r="195" spans="1:13" ht="15.7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</row>
    <row r="196" spans="1:13" ht="15.7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</row>
    <row r="197" spans="1:13" ht="15.7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</row>
    <row r="198" spans="1:13" ht="15.7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</row>
    <row r="199" spans="1:13" ht="15.7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</row>
    <row r="200" spans="1:13" ht="15.7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</row>
    <row r="201" spans="1:13" ht="15.7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</row>
    <row r="202" spans="1:13" ht="15.7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</row>
    <row r="203" spans="1:13" ht="15.7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</row>
    <row r="204" spans="1:13" ht="15.7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</row>
    <row r="205" spans="1:13" ht="15.7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</row>
    <row r="206" spans="1:13" ht="15.7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</row>
    <row r="207" spans="1:13" ht="15.7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</row>
    <row r="208" spans="1:13" ht="15.7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</row>
    <row r="209" spans="1:13" ht="15.7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</row>
    <row r="210" spans="1:13" ht="15.7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</row>
    <row r="211" spans="1:13" ht="15.7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</row>
    <row r="212" spans="1:13" ht="15.7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</row>
    <row r="213" spans="1:13" ht="15.7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</row>
    <row r="214" spans="1:13" ht="15.7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</row>
    <row r="215" spans="1:13" ht="15.7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</row>
    <row r="216" spans="1:13" ht="15.7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</row>
    <row r="217" spans="1:13" ht="15.7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</row>
    <row r="218" spans="1:13" ht="15.7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</row>
    <row r="219" spans="1:13" ht="15.7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</row>
    <row r="220" spans="1:13" ht="15.7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</row>
    <row r="221" spans="1:13" ht="15.7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</row>
    <row r="222" spans="1:13" ht="15.7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</row>
    <row r="223" spans="1:13" ht="15.7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</row>
    <row r="224" spans="1:13" ht="15.7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</row>
    <row r="225" spans="1:13" ht="15.7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</row>
    <row r="226" spans="1:13" ht="15.7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</row>
    <row r="227" spans="1:13" ht="15.7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</row>
    <row r="228" spans="1:13" ht="15.7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</row>
  </sheetData>
  <mergeCells count="7">
    <mergeCell ref="B3:M3"/>
    <mergeCell ref="B5:M5"/>
    <mergeCell ref="B7:M7"/>
    <mergeCell ref="B48:F48"/>
    <mergeCell ref="B10:F10"/>
    <mergeCell ref="B47:F47"/>
    <mergeCell ref="B9:F9"/>
  </mergeCells>
  <pageMargins left="0.7" right="0.7" top="0.75" bottom="0.75" header="0.3" footer="0.3"/>
  <pageSetup paperSize="9" scale="53" fitToHeight="0" orientation="landscape" r:id="rId1"/>
  <ignoredErrors>
    <ignoredError sqref="C26 D27 E28 D5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8"/>
  <sheetViews>
    <sheetView topLeftCell="A47" zoomScaleNormal="100" workbookViewId="0">
      <selection activeCell="M55" sqref="M55"/>
    </sheetView>
  </sheetViews>
  <sheetFormatPr defaultRowHeight="15"/>
  <cols>
    <col min="2" max="2" width="37.7109375" customWidth="1"/>
    <col min="3" max="7" width="25.28515625" customWidth="1"/>
    <col min="8" max="9" width="15.7109375" customWidth="1"/>
  </cols>
  <sheetData>
    <row r="1" spans="1:9" ht="18.75">
      <c r="A1" s="18" t="s">
        <v>47</v>
      </c>
      <c r="B1" s="13"/>
      <c r="C1" s="13"/>
      <c r="D1" s="13"/>
      <c r="E1" s="13"/>
      <c r="F1" s="13"/>
      <c r="G1" s="25"/>
      <c r="H1" s="25"/>
      <c r="I1" s="25"/>
    </row>
    <row r="2" spans="1:9" ht="18.75">
      <c r="A2" s="12"/>
      <c r="B2" s="13"/>
      <c r="C2" s="13"/>
      <c r="D2" s="13"/>
      <c r="E2" s="13"/>
      <c r="F2" s="13"/>
      <c r="G2" s="25"/>
      <c r="H2" s="25"/>
      <c r="I2" s="25"/>
    </row>
    <row r="3" spans="1:9" ht="15.75" customHeight="1">
      <c r="A3" s="12"/>
      <c r="B3" s="249" t="s">
        <v>32</v>
      </c>
      <c r="C3" s="249"/>
      <c r="D3" s="249"/>
      <c r="E3" s="249"/>
      <c r="F3" s="249"/>
      <c r="G3" s="249"/>
      <c r="H3" s="249"/>
      <c r="I3" s="249"/>
    </row>
    <row r="4" spans="1:9" ht="19.5" thickBot="1">
      <c r="A4" s="12"/>
      <c r="B4" s="13"/>
      <c r="C4" s="13"/>
      <c r="D4" s="13"/>
      <c r="E4" s="13"/>
      <c r="F4" s="13"/>
      <c r="G4" s="25"/>
      <c r="H4" s="25"/>
      <c r="I4" s="25"/>
    </row>
    <row r="5" spans="1:9" ht="47.25" customHeight="1">
      <c r="A5" s="12"/>
      <c r="B5" s="112" t="s">
        <v>8</v>
      </c>
      <c r="C5" s="63" t="s">
        <v>213</v>
      </c>
      <c r="D5" s="63" t="s">
        <v>197</v>
      </c>
      <c r="E5" s="63" t="s">
        <v>198</v>
      </c>
      <c r="F5" s="63" t="s">
        <v>199</v>
      </c>
      <c r="G5" s="63" t="s">
        <v>214</v>
      </c>
      <c r="H5" s="63" t="s">
        <v>18</v>
      </c>
      <c r="I5" s="64" t="s">
        <v>37</v>
      </c>
    </row>
    <row r="6" spans="1:9" ht="16.5" thickBot="1">
      <c r="A6" s="12"/>
      <c r="B6" s="125">
        <v>1</v>
      </c>
      <c r="C6" s="77">
        <v>2</v>
      </c>
      <c r="D6" s="77">
        <v>3</v>
      </c>
      <c r="E6" s="77">
        <v>4</v>
      </c>
      <c r="F6" s="77">
        <v>5</v>
      </c>
      <c r="G6" s="77">
        <v>6</v>
      </c>
      <c r="H6" s="77" t="s">
        <v>48</v>
      </c>
      <c r="I6" s="78" t="s">
        <v>49</v>
      </c>
    </row>
    <row r="7" spans="1:9" ht="16.5" thickBot="1">
      <c r="A7" s="12"/>
      <c r="B7" s="130" t="s">
        <v>34</v>
      </c>
      <c r="C7" s="131">
        <f>SUM(C8,C10,C12,C14,C17)</f>
        <v>1004717.5900000001</v>
      </c>
      <c r="D7" s="131">
        <f t="shared" ref="D7:F7" si="0">SUM(D8,D10,D12,D14,D17)</f>
        <v>1299000</v>
      </c>
      <c r="E7" s="131">
        <f t="shared" si="0"/>
        <v>1289457</v>
      </c>
      <c r="F7" s="131">
        <f t="shared" si="0"/>
        <v>1289457</v>
      </c>
      <c r="G7" s="131">
        <f>SUM(G8,G10,G12,G14,G17,G19)</f>
        <v>1201477.9199999997</v>
      </c>
      <c r="H7" s="132">
        <f>(G7/C7)*100</f>
        <v>119.58364539034294</v>
      </c>
      <c r="I7" s="133">
        <f>(G7/F7)*100</f>
        <v>93.177044290736305</v>
      </c>
    </row>
    <row r="8" spans="1:9" ht="15.75">
      <c r="A8" s="12"/>
      <c r="B8" s="126" t="s">
        <v>14</v>
      </c>
      <c r="C8" s="127">
        <f>SUM(C9)</f>
        <v>740329.4</v>
      </c>
      <c r="D8" s="127">
        <f t="shared" ref="D8:G8" si="1">SUM(D9)</f>
        <v>950000</v>
      </c>
      <c r="E8" s="127">
        <f t="shared" si="1"/>
        <v>950000</v>
      </c>
      <c r="F8" s="127">
        <f t="shared" si="1"/>
        <v>950000</v>
      </c>
      <c r="G8" s="127">
        <f t="shared" si="1"/>
        <v>937678.39</v>
      </c>
      <c r="H8" s="128">
        <f t="shared" ref="H8:H43" si="2">(G8/C8)*100</f>
        <v>126.65691650230289</v>
      </c>
      <c r="I8" s="129">
        <f t="shared" ref="I8:I18" si="3">(G8/F8)*100</f>
        <v>98.702988421052623</v>
      </c>
    </row>
    <row r="9" spans="1:9" ht="15.75">
      <c r="A9" s="12"/>
      <c r="B9" s="115" t="s">
        <v>15</v>
      </c>
      <c r="C9" s="196">
        <v>740329.4</v>
      </c>
      <c r="D9" s="196">
        <v>950000</v>
      </c>
      <c r="E9" s="196">
        <v>950000</v>
      </c>
      <c r="F9" s="196">
        <v>950000</v>
      </c>
      <c r="G9" s="204">
        <v>937678.39</v>
      </c>
      <c r="H9" s="222">
        <f t="shared" si="2"/>
        <v>126.65691650230289</v>
      </c>
      <c r="I9" s="223">
        <f t="shared" si="3"/>
        <v>98.702988421052623</v>
      </c>
    </row>
    <row r="10" spans="1:9" ht="15.75">
      <c r="A10" s="12"/>
      <c r="B10" s="113" t="s">
        <v>16</v>
      </c>
      <c r="C10" s="86">
        <f>SUM(C11)</f>
        <v>127116.49</v>
      </c>
      <c r="D10" s="86">
        <f t="shared" ref="D10:G10" si="4">SUM(D11)</f>
        <v>120000</v>
      </c>
      <c r="E10" s="86">
        <f t="shared" si="4"/>
        <v>120000</v>
      </c>
      <c r="F10" s="86">
        <f t="shared" si="4"/>
        <v>120000</v>
      </c>
      <c r="G10" s="86">
        <f t="shared" si="4"/>
        <v>122284.51</v>
      </c>
      <c r="H10" s="110">
        <f t="shared" si="2"/>
        <v>96.198777987025906</v>
      </c>
      <c r="I10" s="114">
        <f t="shared" si="3"/>
        <v>101.90375833333334</v>
      </c>
    </row>
    <row r="11" spans="1:9" ht="15.75">
      <c r="A11" s="12"/>
      <c r="B11" s="116" t="s">
        <v>17</v>
      </c>
      <c r="C11" s="196">
        <v>127116.49</v>
      </c>
      <c r="D11" s="196">
        <v>120000</v>
      </c>
      <c r="E11" s="196">
        <v>120000</v>
      </c>
      <c r="F11" s="196">
        <v>120000</v>
      </c>
      <c r="G11" s="204">
        <v>122284.51</v>
      </c>
      <c r="H11" s="222">
        <f t="shared" si="2"/>
        <v>96.198777987025906</v>
      </c>
      <c r="I11" s="223">
        <f t="shared" si="3"/>
        <v>101.90375833333334</v>
      </c>
    </row>
    <row r="12" spans="1:9" ht="15.75">
      <c r="A12" s="12"/>
      <c r="B12" s="113" t="s">
        <v>117</v>
      </c>
      <c r="C12" s="86">
        <f>SUM(C13)</f>
        <v>30223.87</v>
      </c>
      <c r="D12" s="86">
        <f t="shared" ref="D12:G12" si="5">SUM(D13)</f>
        <v>45000</v>
      </c>
      <c r="E12" s="86">
        <f t="shared" si="5"/>
        <v>40000</v>
      </c>
      <c r="F12" s="86">
        <f t="shared" si="5"/>
        <v>40000</v>
      </c>
      <c r="G12" s="86">
        <f t="shared" si="5"/>
        <v>25070.63</v>
      </c>
      <c r="H12" s="110">
        <f t="shared" si="2"/>
        <v>82.94976784905441</v>
      </c>
      <c r="I12" s="114">
        <f t="shared" si="3"/>
        <v>62.676575</v>
      </c>
    </row>
    <row r="13" spans="1:9" ht="15.75">
      <c r="A13" s="12"/>
      <c r="B13" s="116" t="s">
        <v>118</v>
      </c>
      <c r="C13" s="196">
        <v>30223.87</v>
      </c>
      <c r="D13" s="196">
        <v>45000</v>
      </c>
      <c r="E13" s="196">
        <v>40000</v>
      </c>
      <c r="F13" s="196">
        <v>40000</v>
      </c>
      <c r="G13" s="204">
        <v>25070.63</v>
      </c>
      <c r="H13" s="222">
        <f t="shared" si="2"/>
        <v>82.94976784905441</v>
      </c>
      <c r="I13" s="223">
        <f t="shared" si="3"/>
        <v>62.676575</v>
      </c>
    </row>
    <row r="14" spans="1:9" ht="15.75">
      <c r="A14" s="12"/>
      <c r="B14" s="117" t="s">
        <v>119</v>
      </c>
      <c r="C14" s="86">
        <f>SUM(C15:C16)</f>
        <v>91253.66</v>
      </c>
      <c r="D14" s="86">
        <f t="shared" ref="D14:G14" si="6">SUM(D15:D16)</f>
        <v>173000</v>
      </c>
      <c r="E14" s="86">
        <f t="shared" si="6"/>
        <v>168457</v>
      </c>
      <c r="F14" s="86">
        <f t="shared" si="6"/>
        <v>168457</v>
      </c>
      <c r="G14" s="86">
        <f t="shared" si="6"/>
        <v>94206.65</v>
      </c>
      <c r="H14" s="110">
        <f t="shared" si="2"/>
        <v>103.23602362907964</v>
      </c>
      <c r="I14" s="114">
        <f t="shared" si="3"/>
        <v>55.923262316199384</v>
      </c>
    </row>
    <row r="15" spans="1:9" ht="15.75">
      <c r="A15" s="12"/>
      <c r="B15" s="118" t="s">
        <v>184</v>
      </c>
      <c r="C15" s="196">
        <v>0</v>
      </c>
      <c r="D15" s="196">
        <v>0</v>
      </c>
      <c r="E15" s="196">
        <v>0</v>
      </c>
      <c r="F15" s="196">
        <v>0</v>
      </c>
      <c r="G15" s="204">
        <v>0</v>
      </c>
      <c r="H15" s="222">
        <v>0</v>
      </c>
      <c r="I15" s="223">
        <v>0</v>
      </c>
    </row>
    <row r="16" spans="1:9" ht="15.75">
      <c r="A16" s="12"/>
      <c r="B16" s="119" t="s">
        <v>120</v>
      </c>
      <c r="C16" s="196">
        <v>91253.66</v>
      </c>
      <c r="D16" s="196">
        <v>173000</v>
      </c>
      <c r="E16" s="196">
        <v>168457</v>
      </c>
      <c r="F16" s="196">
        <v>168457</v>
      </c>
      <c r="G16" s="204">
        <v>94206.65</v>
      </c>
      <c r="H16" s="224">
        <f t="shared" si="2"/>
        <v>103.23602362907964</v>
      </c>
      <c r="I16" s="223">
        <f t="shared" si="3"/>
        <v>55.923262316199384</v>
      </c>
    </row>
    <row r="17" spans="1:9" ht="15.75">
      <c r="A17" s="12"/>
      <c r="B17" s="117" t="s">
        <v>121</v>
      </c>
      <c r="C17" s="86">
        <f>SUM(C18)</f>
        <v>15794.17</v>
      </c>
      <c r="D17" s="86">
        <f t="shared" ref="D17:G17" si="7">SUM(D18)</f>
        <v>11000</v>
      </c>
      <c r="E17" s="86">
        <f t="shared" si="7"/>
        <v>11000</v>
      </c>
      <c r="F17" s="86">
        <f t="shared" si="7"/>
        <v>11000</v>
      </c>
      <c r="G17" s="86">
        <f t="shared" si="7"/>
        <v>15498.11</v>
      </c>
      <c r="H17" s="174">
        <f>(G17/C17)*100</f>
        <v>98.125510868883907</v>
      </c>
      <c r="I17" s="114">
        <f t="shared" si="3"/>
        <v>140.89190909090911</v>
      </c>
    </row>
    <row r="18" spans="1:9" ht="15.75">
      <c r="A18" s="12"/>
      <c r="B18" s="218" t="s">
        <v>122</v>
      </c>
      <c r="C18" s="197">
        <v>15794.17</v>
      </c>
      <c r="D18" s="197">
        <v>11000</v>
      </c>
      <c r="E18" s="197">
        <v>11000</v>
      </c>
      <c r="F18" s="197">
        <v>11000</v>
      </c>
      <c r="G18" s="198">
        <v>15498.11</v>
      </c>
      <c r="H18" s="225">
        <f>(G18/C18)*100</f>
        <v>98.125510868883907</v>
      </c>
      <c r="I18" s="226">
        <f t="shared" si="3"/>
        <v>140.89190909090911</v>
      </c>
    </row>
    <row r="19" spans="1:9" ht="47.25">
      <c r="A19" s="12"/>
      <c r="B19" s="220" t="s">
        <v>195</v>
      </c>
      <c r="C19" s="86">
        <f>SUM(C20)</f>
        <v>0</v>
      </c>
      <c r="D19" s="86">
        <f t="shared" ref="D19:G19" si="8">SUM(D20)</f>
        <v>0</v>
      </c>
      <c r="E19" s="86">
        <f t="shared" si="8"/>
        <v>0</v>
      </c>
      <c r="F19" s="86">
        <f t="shared" si="8"/>
        <v>0</v>
      </c>
      <c r="G19" s="86">
        <f t="shared" si="8"/>
        <v>6739.63</v>
      </c>
      <c r="H19" s="229">
        <v>0</v>
      </c>
      <c r="I19" s="230">
        <v>0</v>
      </c>
    </row>
    <row r="20" spans="1:9" ht="48" thickBot="1">
      <c r="A20" s="12"/>
      <c r="B20" s="219" t="s">
        <v>196</v>
      </c>
      <c r="C20" s="197">
        <v>0</v>
      </c>
      <c r="D20" s="197">
        <v>0</v>
      </c>
      <c r="E20" s="197">
        <v>0</v>
      </c>
      <c r="F20" s="197">
        <v>0</v>
      </c>
      <c r="G20" s="221">
        <v>6739.63</v>
      </c>
      <c r="H20" s="227">
        <v>0</v>
      </c>
      <c r="I20" s="228">
        <v>0</v>
      </c>
    </row>
    <row r="21" spans="1:9" ht="15.75" customHeight="1" thickBot="1">
      <c r="A21" s="12"/>
      <c r="B21" s="130" t="s">
        <v>35</v>
      </c>
      <c r="C21" s="150">
        <f>SUM(C22,C29,C36,C43,C51,C56)</f>
        <v>996858.64000000013</v>
      </c>
      <c r="D21" s="150">
        <f>SUM(D22,D29,D36,D43,D51)</f>
        <v>1299000</v>
      </c>
      <c r="E21" s="150">
        <f>SUM(E22,E29,E36,E43,E51)</f>
        <v>1466834</v>
      </c>
      <c r="F21" s="150">
        <f>SUM(F22,F29,F36,F43,F51)</f>
        <v>1466834</v>
      </c>
      <c r="G21" s="150">
        <f>SUM(G22,G29,G36,G43,G51,G55)</f>
        <v>1204447.1399999999</v>
      </c>
      <c r="H21" s="155">
        <f>(G21/C21)*100</f>
        <v>120.82426651786855</v>
      </c>
      <c r="I21" s="156">
        <f>(G21/F21)*100</f>
        <v>82.11202767320637</v>
      </c>
    </row>
    <row r="22" spans="1:9" ht="15.75" customHeight="1">
      <c r="A22" s="12"/>
      <c r="B22" s="126" t="s">
        <v>14</v>
      </c>
      <c r="C22" s="127">
        <f>SUM(C23)</f>
        <v>740329.4</v>
      </c>
      <c r="D22" s="127">
        <f t="shared" ref="D22:G22" si="9">SUM(D23)</f>
        <v>950000</v>
      </c>
      <c r="E22" s="127">
        <f t="shared" si="9"/>
        <v>950000</v>
      </c>
      <c r="F22" s="127">
        <f t="shared" si="9"/>
        <v>950000</v>
      </c>
      <c r="G22" s="127">
        <f t="shared" si="9"/>
        <v>937678.39</v>
      </c>
      <c r="H22" s="128">
        <f t="shared" si="2"/>
        <v>126.65691650230289</v>
      </c>
      <c r="I22" s="129">
        <f t="shared" ref="I22:I53" si="10">(G22/F22)*100</f>
        <v>98.702988421052623</v>
      </c>
    </row>
    <row r="23" spans="1:9" ht="15.75">
      <c r="A23" s="12"/>
      <c r="B23" s="120" t="s">
        <v>15</v>
      </c>
      <c r="C23" s="85">
        <f>SUM(C24:C28)</f>
        <v>740329.4</v>
      </c>
      <c r="D23" s="85">
        <f t="shared" ref="D23:G23" si="11">SUM(D24:D28)</f>
        <v>950000</v>
      </c>
      <c r="E23" s="85">
        <f t="shared" si="11"/>
        <v>950000</v>
      </c>
      <c r="F23" s="85">
        <f t="shared" si="11"/>
        <v>950000</v>
      </c>
      <c r="G23" s="85">
        <f t="shared" si="11"/>
        <v>937678.39</v>
      </c>
      <c r="H23" s="111">
        <f t="shared" si="2"/>
        <v>126.65691650230289</v>
      </c>
      <c r="I23" s="121">
        <f t="shared" si="10"/>
        <v>98.702988421052623</v>
      </c>
    </row>
    <row r="24" spans="1:9" ht="15.75">
      <c r="A24" s="12"/>
      <c r="B24" s="115" t="s">
        <v>123</v>
      </c>
      <c r="C24" s="196">
        <v>491417.92</v>
      </c>
      <c r="D24" s="196">
        <v>683635</v>
      </c>
      <c r="E24" s="196">
        <v>635315</v>
      </c>
      <c r="F24" s="196">
        <v>635315</v>
      </c>
      <c r="G24" s="204">
        <v>626379.93999999994</v>
      </c>
      <c r="H24" s="222">
        <f t="shared" si="2"/>
        <v>127.46379700601882</v>
      </c>
      <c r="I24" s="223">
        <f t="shared" si="10"/>
        <v>98.593601599206679</v>
      </c>
    </row>
    <row r="25" spans="1:9" ht="15.75">
      <c r="A25" s="12"/>
      <c r="B25" s="115" t="s">
        <v>124</v>
      </c>
      <c r="C25" s="196">
        <v>242751.11</v>
      </c>
      <c r="D25" s="196">
        <v>258100</v>
      </c>
      <c r="E25" s="196">
        <v>304904</v>
      </c>
      <c r="F25" s="196">
        <v>304904</v>
      </c>
      <c r="G25" s="204">
        <v>301940.87</v>
      </c>
      <c r="H25" s="222">
        <f t="shared" si="2"/>
        <v>124.3828998351439</v>
      </c>
      <c r="I25" s="223">
        <f t="shared" si="10"/>
        <v>99.028176081651935</v>
      </c>
    </row>
    <row r="26" spans="1:9" ht="15.75">
      <c r="A26" s="12"/>
      <c r="B26" s="115" t="s">
        <v>125</v>
      </c>
      <c r="C26" s="196">
        <v>1499.61</v>
      </c>
      <c r="D26" s="196">
        <v>1500</v>
      </c>
      <c r="E26" s="196">
        <v>2000</v>
      </c>
      <c r="F26" s="196">
        <v>2000</v>
      </c>
      <c r="G26" s="204">
        <v>1777.18</v>
      </c>
      <c r="H26" s="222">
        <f t="shared" si="2"/>
        <v>118.50947913124079</v>
      </c>
      <c r="I26" s="223">
        <f t="shared" si="10"/>
        <v>88.858999999999995</v>
      </c>
    </row>
    <row r="27" spans="1:9" ht="31.5">
      <c r="A27" s="12"/>
      <c r="B27" s="115" t="s">
        <v>126</v>
      </c>
      <c r="C27" s="196">
        <v>0</v>
      </c>
      <c r="D27" s="196">
        <v>1000</v>
      </c>
      <c r="E27" s="196">
        <v>0</v>
      </c>
      <c r="F27" s="196">
        <v>0</v>
      </c>
      <c r="G27" s="204">
        <v>0</v>
      </c>
      <c r="H27" s="222">
        <v>0</v>
      </c>
      <c r="I27" s="223">
        <v>0</v>
      </c>
    </row>
    <row r="28" spans="1:9" ht="31.5">
      <c r="A28" s="12"/>
      <c r="B28" s="115" t="s">
        <v>127</v>
      </c>
      <c r="C28" s="196">
        <v>4660.76</v>
      </c>
      <c r="D28" s="196">
        <v>5765</v>
      </c>
      <c r="E28" s="196">
        <v>7781</v>
      </c>
      <c r="F28" s="196">
        <v>7781</v>
      </c>
      <c r="G28" s="204">
        <v>7580.4</v>
      </c>
      <c r="H28" s="222">
        <f t="shared" si="2"/>
        <v>162.64300242878841</v>
      </c>
      <c r="I28" s="223">
        <f t="shared" si="10"/>
        <v>97.421925202416134</v>
      </c>
    </row>
    <row r="29" spans="1:9" ht="15.75">
      <c r="A29" s="12"/>
      <c r="B29" s="113" t="s">
        <v>16</v>
      </c>
      <c r="C29" s="86">
        <f>SUM(C30)</f>
        <v>132490.76</v>
      </c>
      <c r="D29" s="86">
        <f t="shared" ref="D29:G29" si="12">SUM(D30)</f>
        <v>120000</v>
      </c>
      <c r="E29" s="86">
        <f t="shared" si="12"/>
        <v>199137</v>
      </c>
      <c r="F29" s="86">
        <f t="shared" si="12"/>
        <v>199137</v>
      </c>
      <c r="G29" s="86">
        <f t="shared" si="12"/>
        <v>118186.32</v>
      </c>
      <c r="H29" s="110">
        <f t="shared" si="2"/>
        <v>89.203443319368077</v>
      </c>
      <c r="I29" s="114">
        <f t="shared" si="10"/>
        <v>59.349252022476996</v>
      </c>
    </row>
    <row r="30" spans="1:9" ht="15.75">
      <c r="A30" s="12"/>
      <c r="B30" s="122" t="s">
        <v>17</v>
      </c>
      <c r="C30" s="85">
        <f>SUM(C31:C35)</f>
        <v>132490.76</v>
      </c>
      <c r="D30" s="85">
        <f t="shared" ref="D30:G30" si="13">SUM(D31:D35)</f>
        <v>120000</v>
      </c>
      <c r="E30" s="85">
        <f t="shared" si="13"/>
        <v>199137</v>
      </c>
      <c r="F30" s="85">
        <f t="shared" si="13"/>
        <v>199137</v>
      </c>
      <c r="G30" s="85">
        <f t="shared" si="13"/>
        <v>118186.32</v>
      </c>
      <c r="H30" s="111">
        <f t="shared" si="2"/>
        <v>89.203443319368077</v>
      </c>
      <c r="I30" s="121">
        <f t="shared" si="10"/>
        <v>59.349252022476996</v>
      </c>
    </row>
    <row r="31" spans="1:9" ht="15.75">
      <c r="A31" s="12"/>
      <c r="B31" s="115" t="s">
        <v>123</v>
      </c>
      <c r="C31" s="196">
        <v>0</v>
      </c>
      <c r="D31" s="196">
        <v>26300</v>
      </c>
      <c r="E31" s="196">
        <v>26300</v>
      </c>
      <c r="F31" s="196">
        <v>26300</v>
      </c>
      <c r="G31" s="204">
        <v>0</v>
      </c>
      <c r="H31" s="222">
        <v>0</v>
      </c>
      <c r="I31" s="223">
        <f t="shared" si="10"/>
        <v>0</v>
      </c>
    </row>
    <row r="32" spans="1:9" ht="15.75">
      <c r="A32" s="12"/>
      <c r="B32" s="115" t="s">
        <v>124</v>
      </c>
      <c r="C32" s="196">
        <v>127463.13</v>
      </c>
      <c r="D32" s="196">
        <v>87700</v>
      </c>
      <c r="E32" s="196">
        <v>137037</v>
      </c>
      <c r="F32" s="196">
        <v>137037</v>
      </c>
      <c r="G32" s="204">
        <v>117011.07</v>
      </c>
      <c r="H32" s="222">
        <f t="shared" si="2"/>
        <v>91.799934616386707</v>
      </c>
      <c r="I32" s="223">
        <f t="shared" si="10"/>
        <v>85.386479563913397</v>
      </c>
    </row>
    <row r="33" spans="1:9" ht="15.75">
      <c r="A33" s="12"/>
      <c r="B33" s="115" t="s">
        <v>125</v>
      </c>
      <c r="C33" s="196">
        <v>1251.97</v>
      </c>
      <c r="D33" s="196">
        <v>300</v>
      </c>
      <c r="E33" s="196">
        <v>800</v>
      </c>
      <c r="F33" s="196">
        <v>800</v>
      </c>
      <c r="G33" s="204">
        <v>918.15</v>
      </c>
      <c r="H33" s="222">
        <f t="shared" si="2"/>
        <v>73.336421799244391</v>
      </c>
      <c r="I33" s="223">
        <f t="shared" si="10"/>
        <v>114.76875</v>
      </c>
    </row>
    <row r="34" spans="1:9" ht="31.5">
      <c r="A34" s="12"/>
      <c r="B34" s="115" t="s">
        <v>127</v>
      </c>
      <c r="C34" s="196">
        <v>3775.66</v>
      </c>
      <c r="D34" s="196">
        <v>3000</v>
      </c>
      <c r="E34" s="196">
        <v>22000</v>
      </c>
      <c r="F34" s="196">
        <v>22000</v>
      </c>
      <c r="G34" s="204">
        <v>257.10000000000002</v>
      </c>
      <c r="H34" s="222">
        <f t="shared" si="2"/>
        <v>6.809405507911201</v>
      </c>
      <c r="I34" s="223">
        <f t="shared" si="10"/>
        <v>1.1686363636363637</v>
      </c>
    </row>
    <row r="35" spans="1:9" ht="31.5">
      <c r="A35" s="12"/>
      <c r="B35" s="115" t="s">
        <v>205</v>
      </c>
      <c r="C35" s="196">
        <v>0</v>
      </c>
      <c r="D35" s="196">
        <v>2700</v>
      </c>
      <c r="E35" s="196">
        <v>13000</v>
      </c>
      <c r="F35" s="196">
        <v>13000</v>
      </c>
      <c r="G35" s="204">
        <v>0</v>
      </c>
      <c r="H35" s="222">
        <v>0</v>
      </c>
      <c r="I35" s="223">
        <f t="shared" si="10"/>
        <v>0</v>
      </c>
    </row>
    <row r="36" spans="1:9" ht="15.75">
      <c r="A36" s="12"/>
      <c r="B36" s="113" t="s">
        <v>117</v>
      </c>
      <c r="C36" s="86">
        <f>SUM(C37)</f>
        <v>9377.17</v>
      </c>
      <c r="D36" s="86">
        <f t="shared" ref="D36:G36" si="14">SUM(D37)</f>
        <v>45000</v>
      </c>
      <c r="E36" s="86">
        <f t="shared" si="14"/>
        <v>126177</v>
      </c>
      <c r="F36" s="86">
        <f t="shared" si="14"/>
        <v>126177</v>
      </c>
      <c r="G36" s="86">
        <f t="shared" si="14"/>
        <v>33964.47</v>
      </c>
      <c r="H36" s="110">
        <f t="shared" si="2"/>
        <v>362.20384188406524</v>
      </c>
      <c r="I36" s="114">
        <f t="shared" si="10"/>
        <v>26.918115028887989</v>
      </c>
    </row>
    <row r="37" spans="1:9" ht="15.75">
      <c r="A37" s="12"/>
      <c r="B37" s="122" t="s">
        <v>118</v>
      </c>
      <c r="C37" s="85">
        <f>SUM(C38:C42)</f>
        <v>9377.17</v>
      </c>
      <c r="D37" s="85">
        <f t="shared" ref="D37:G37" si="15">SUM(D38:D42)</f>
        <v>45000</v>
      </c>
      <c r="E37" s="85">
        <f t="shared" si="15"/>
        <v>126177</v>
      </c>
      <c r="F37" s="85">
        <f t="shared" si="15"/>
        <v>126177</v>
      </c>
      <c r="G37" s="85">
        <f t="shared" si="15"/>
        <v>33964.47</v>
      </c>
      <c r="H37" s="111">
        <f t="shared" si="2"/>
        <v>362.20384188406524</v>
      </c>
      <c r="I37" s="121">
        <f t="shared" si="10"/>
        <v>26.918115028887989</v>
      </c>
    </row>
    <row r="38" spans="1:9" ht="15.75">
      <c r="A38" s="12"/>
      <c r="B38" s="115" t="s">
        <v>124</v>
      </c>
      <c r="C38" s="196">
        <v>5252.1</v>
      </c>
      <c r="D38" s="196">
        <v>30000</v>
      </c>
      <c r="E38" s="196">
        <v>68877</v>
      </c>
      <c r="F38" s="196">
        <v>68877</v>
      </c>
      <c r="G38" s="204">
        <v>0</v>
      </c>
      <c r="H38" s="222">
        <f t="shared" si="2"/>
        <v>0</v>
      </c>
      <c r="I38" s="223">
        <f t="shared" si="10"/>
        <v>0</v>
      </c>
    </row>
    <row r="39" spans="1:9" ht="15.75">
      <c r="A39" s="12"/>
      <c r="B39" s="115" t="s">
        <v>125</v>
      </c>
      <c r="C39" s="196">
        <v>0</v>
      </c>
      <c r="D39" s="196">
        <v>0</v>
      </c>
      <c r="E39" s="196">
        <v>1000</v>
      </c>
      <c r="F39" s="196">
        <v>1000</v>
      </c>
      <c r="G39" s="204">
        <v>180.07</v>
      </c>
      <c r="H39" s="222"/>
      <c r="I39" s="223"/>
    </row>
    <row r="40" spans="1:9" ht="31.5">
      <c r="A40" s="12"/>
      <c r="B40" s="116" t="s">
        <v>128</v>
      </c>
      <c r="C40" s="196">
        <v>697.39</v>
      </c>
      <c r="D40" s="196">
        <v>1100</v>
      </c>
      <c r="E40" s="196">
        <v>1100</v>
      </c>
      <c r="F40" s="196">
        <v>1100</v>
      </c>
      <c r="G40" s="204">
        <v>734.19</v>
      </c>
      <c r="H40" s="222">
        <f>(G40/C40)*100</f>
        <v>105.27681784940994</v>
      </c>
      <c r="I40" s="223">
        <f t="shared" si="10"/>
        <v>66.74454545454546</v>
      </c>
    </row>
    <row r="41" spans="1:9" ht="31.5">
      <c r="A41" s="12"/>
      <c r="B41" s="115" t="s">
        <v>127</v>
      </c>
      <c r="C41" s="196">
        <v>3427.68</v>
      </c>
      <c r="D41" s="196">
        <v>11200</v>
      </c>
      <c r="E41" s="196">
        <v>45200</v>
      </c>
      <c r="F41" s="196">
        <v>45200</v>
      </c>
      <c r="G41" s="204">
        <v>33050.21</v>
      </c>
      <c r="H41" s="222">
        <f>(G41/C41)*100</f>
        <v>964.21515427344445</v>
      </c>
      <c r="I41" s="223">
        <f t="shared" si="10"/>
        <v>73.119933628318577</v>
      </c>
    </row>
    <row r="42" spans="1:9" ht="31.5">
      <c r="A42" s="12"/>
      <c r="B42" s="115" t="s">
        <v>205</v>
      </c>
      <c r="C42" s="196">
        <v>0</v>
      </c>
      <c r="D42" s="196">
        <v>2700</v>
      </c>
      <c r="E42" s="196">
        <v>10000</v>
      </c>
      <c r="F42" s="196">
        <v>10000</v>
      </c>
      <c r="G42" s="204">
        <v>0</v>
      </c>
      <c r="H42" s="222">
        <v>0</v>
      </c>
      <c r="I42" s="223">
        <f t="shared" si="10"/>
        <v>0</v>
      </c>
    </row>
    <row r="43" spans="1:9" ht="15.75">
      <c r="A43" s="12"/>
      <c r="B43" s="117" t="s">
        <v>119</v>
      </c>
      <c r="C43" s="86">
        <f>SUM(C44,C46)</f>
        <v>105993.29999999999</v>
      </c>
      <c r="D43" s="86">
        <f t="shared" ref="D43:G43" si="16">SUM(D44,D46)</f>
        <v>173000</v>
      </c>
      <c r="E43" s="86">
        <f t="shared" si="16"/>
        <v>173393</v>
      </c>
      <c r="F43" s="86">
        <f t="shared" si="16"/>
        <v>173393</v>
      </c>
      <c r="G43" s="86">
        <f t="shared" si="16"/>
        <v>95072.73</v>
      </c>
      <c r="H43" s="110">
        <f t="shared" si="2"/>
        <v>89.696924239550995</v>
      </c>
      <c r="I43" s="114">
        <f t="shared" si="10"/>
        <v>54.830777482366642</v>
      </c>
    </row>
    <row r="44" spans="1:9" ht="15.75">
      <c r="A44" s="12"/>
      <c r="B44" s="122" t="s">
        <v>184</v>
      </c>
      <c r="C44" s="85">
        <f>SUM(C45)</f>
        <v>0</v>
      </c>
      <c r="D44" s="85">
        <f t="shared" ref="D44:G44" si="17">SUM(D45)</f>
        <v>0</v>
      </c>
      <c r="E44" s="85">
        <f t="shared" si="17"/>
        <v>0</v>
      </c>
      <c r="F44" s="85">
        <f t="shared" si="17"/>
        <v>0</v>
      </c>
      <c r="G44" s="85">
        <f t="shared" si="17"/>
        <v>0</v>
      </c>
      <c r="H44" s="85">
        <v>0</v>
      </c>
      <c r="I44" s="121">
        <v>0</v>
      </c>
    </row>
    <row r="45" spans="1:9" ht="15.75">
      <c r="A45" s="12"/>
      <c r="B45" s="115" t="s">
        <v>124</v>
      </c>
      <c r="C45" s="196">
        <v>0</v>
      </c>
      <c r="D45" s="196">
        <v>0</v>
      </c>
      <c r="E45" s="196">
        <v>0</v>
      </c>
      <c r="F45" s="196">
        <v>0</v>
      </c>
      <c r="G45" s="196">
        <v>0</v>
      </c>
      <c r="H45" s="222">
        <v>0</v>
      </c>
      <c r="I45" s="223">
        <v>0</v>
      </c>
    </row>
    <row r="46" spans="1:9" ht="15.75">
      <c r="A46" s="12"/>
      <c r="B46" s="123" t="s">
        <v>120</v>
      </c>
      <c r="C46" s="85">
        <f>SUM(C47:C50)</f>
        <v>105993.29999999999</v>
      </c>
      <c r="D46" s="85">
        <f t="shared" ref="D46:G46" si="18">SUM(D47:D50)</f>
        <v>173000</v>
      </c>
      <c r="E46" s="85">
        <f t="shared" si="18"/>
        <v>173393</v>
      </c>
      <c r="F46" s="85">
        <f t="shared" si="18"/>
        <v>173393</v>
      </c>
      <c r="G46" s="85">
        <f t="shared" si="18"/>
        <v>95072.73</v>
      </c>
      <c r="H46" s="111">
        <f t="shared" ref="H46" si="19">(G46/C46)*100</f>
        <v>89.696924239550995</v>
      </c>
      <c r="I46" s="121">
        <f t="shared" si="10"/>
        <v>54.830777482366642</v>
      </c>
    </row>
    <row r="47" spans="1:9" ht="15.75">
      <c r="A47" s="12"/>
      <c r="B47" s="115" t="s">
        <v>123</v>
      </c>
      <c r="C47" s="196">
        <v>0</v>
      </c>
      <c r="D47" s="196">
        <v>0</v>
      </c>
      <c r="E47" s="196">
        <v>0</v>
      </c>
      <c r="F47" s="196">
        <v>0</v>
      </c>
      <c r="G47" s="204">
        <v>0</v>
      </c>
      <c r="H47" s="222">
        <v>0</v>
      </c>
      <c r="I47" s="223">
        <v>0</v>
      </c>
    </row>
    <row r="48" spans="1:9" ht="15.75">
      <c r="A48" s="12"/>
      <c r="B48" s="115" t="s">
        <v>124</v>
      </c>
      <c r="C48" s="196">
        <v>68564.98</v>
      </c>
      <c r="D48" s="196">
        <v>102000</v>
      </c>
      <c r="E48" s="196">
        <v>102393</v>
      </c>
      <c r="F48" s="196">
        <v>102393</v>
      </c>
      <c r="G48" s="204">
        <v>54992.13</v>
      </c>
      <c r="H48" s="222">
        <f>(G48/C48)*100</f>
        <v>80.204398805337647</v>
      </c>
      <c r="I48" s="223">
        <f t="shared" si="10"/>
        <v>53.706923324836652</v>
      </c>
    </row>
    <row r="49" spans="1:12" ht="31.5">
      <c r="A49" s="12"/>
      <c r="B49" s="115" t="s">
        <v>127</v>
      </c>
      <c r="C49" s="196">
        <v>37428.32</v>
      </c>
      <c r="D49" s="196">
        <v>60000</v>
      </c>
      <c r="E49" s="196">
        <v>60000</v>
      </c>
      <c r="F49" s="196">
        <v>60000</v>
      </c>
      <c r="G49" s="204">
        <v>40080.6</v>
      </c>
      <c r="H49" s="222">
        <f>(G49/C49)*100</f>
        <v>107.08629187738055</v>
      </c>
      <c r="I49" s="223">
        <f t="shared" si="10"/>
        <v>66.801000000000002</v>
      </c>
    </row>
    <row r="50" spans="1:12" ht="31.5">
      <c r="A50" s="12"/>
      <c r="B50" s="115" t="s">
        <v>205</v>
      </c>
      <c r="C50" s="196">
        <v>0</v>
      </c>
      <c r="D50" s="196">
        <v>11000</v>
      </c>
      <c r="E50" s="196">
        <v>11000</v>
      </c>
      <c r="F50" s="196">
        <v>11000</v>
      </c>
      <c r="G50" s="204">
        <v>0</v>
      </c>
      <c r="H50" s="222">
        <v>0</v>
      </c>
      <c r="I50" s="223">
        <v>0</v>
      </c>
    </row>
    <row r="51" spans="1:12" ht="15.75">
      <c r="A51" s="12"/>
      <c r="B51" s="117" t="s">
        <v>121</v>
      </c>
      <c r="C51" s="86">
        <f>SUM(C52)</f>
        <v>8668.01</v>
      </c>
      <c r="D51" s="86">
        <f t="shared" ref="D51:G51" si="20">SUM(D52)</f>
        <v>11000</v>
      </c>
      <c r="E51" s="86">
        <f t="shared" si="20"/>
        <v>18127</v>
      </c>
      <c r="F51" s="86">
        <f t="shared" si="20"/>
        <v>18127</v>
      </c>
      <c r="G51" s="86">
        <f t="shared" si="20"/>
        <v>14505.98</v>
      </c>
      <c r="H51" s="110">
        <f t="shared" ref="H51:H53" si="21">(G51/C51)*100</f>
        <v>167.35075294098644</v>
      </c>
      <c r="I51" s="114">
        <f t="shared" si="10"/>
        <v>80.024162850995751</v>
      </c>
    </row>
    <row r="52" spans="1:12" ht="15.75">
      <c r="A52" s="12"/>
      <c r="B52" s="122" t="s">
        <v>122</v>
      </c>
      <c r="C52" s="97">
        <f>SUM(C53:C54)</f>
        <v>8668.01</v>
      </c>
      <c r="D52" s="97">
        <f t="shared" ref="D52:G52" si="22">SUM(D53:D54)</f>
        <v>11000</v>
      </c>
      <c r="E52" s="97">
        <f t="shared" si="22"/>
        <v>18127</v>
      </c>
      <c r="F52" s="97">
        <f t="shared" si="22"/>
        <v>18127</v>
      </c>
      <c r="G52" s="97">
        <f t="shared" si="22"/>
        <v>14505.98</v>
      </c>
      <c r="H52" s="111">
        <f t="shared" si="21"/>
        <v>167.35075294098644</v>
      </c>
      <c r="I52" s="121">
        <f t="shared" si="10"/>
        <v>80.024162850995751</v>
      </c>
    </row>
    <row r="53" spans="1:12" ht="15" customHeight="1">
      <c r="A53" s="12"/>
      <c r="B53" s="168" t="s">
        <v>124</v>
      </c>
      <c r="C53" s="200">
        <v>8668.01</v>
      </c>
      <c r="D53" s="200">
        <v>11000</v>
      </c>
      <c r="E53" s="200">
        <v>18127</v>
      </c>
      <c r="F53" s="200">
        <v>18127</v>
      </c>
      <c r="G53" s="200">
        <v>14505.98</v>
      </c>
      <c r="H53" s="222">
        <f t="shared" si="21"/>
        <v>167.35075294098644</v>
      </c>
      <c r="I53" s="223">
        <f t="shared" si="10"/>
        <v>80.024162850995751</v>
      </c>
      <c r="J53" s="7"/>
      <c r="K53" s="7"/>
      <c r="L53" s="7"/>
    </row>
    <row r="54" spans="1:12" ht="31.5">
      <c r="B54" s="168" t="s">
        <v>127</v>
      </c>
      <c r="C54" s="201">
        <v>0</v>
      </c>
      <c r="D54" s="200">
        <v>0</v>
      </c>
      <c r="E54" s="200">
        <v>0</v>
      </c>
      <c r="F54" s="200">
        <v>0</v>
      </c>
      <c r="G54" s="200">
        <v>0</v>
      </c>
      <c r="H54" s="200">
        <v>0</v>
      </c>
      <c r="I54" s="223">
        <v>0</v>
      </c>
      <c r="J54" s="7"/>
      <c r="K54" s="7"/>
      <c r="L54" s="7"/>
    </row>
    <row r="55" spans="1:12" ht="47.25">
      <c r="B55" s="117" t="s">
        <v>195</v>
      </c>
      <c r="C55" s="169">
        <f>SUM(C56)</f>
        <v>0</v>
      </c>
      <c r="D55" s="169">
        <f t="shared" ref="D55:G55" si="23">SUM(D56)</f>
        <v>0</v>
      </c>
      <c r="E55" s="169">
        <f t="shared" si="23"/>
        <v>0</v>
      </c>
      <c r="F55" s="169">
        <f t="shared" si="23"/>
        <v>0</v>
      </c>
      <c r="G55" s="169">
        <f t="shared" si="23"/>
        <v>5039.25</v>
      </c>
      <c r="H55" s="169">
        <f>SUM(H56)</f>
        <v>0</v>
      </c>
      <c r="I55" s="114">
        <v>0</v>
      </c>
      <c r="J55" s="7"/>
      <c r="K55" s="7"/>
      <c r="L55" s="7"/>
    </row>
    <row r="56" spans="1:12" ht="47.25">
      <c r="B56" s="122" t="s">
        <v>196</v>
      </c>
      <c r="C56" s="97">
        <f>SUM(C57:C58)</f>
        <v>0</v>
      </c>
      <c r="D56" s="97">
        <f t="shared" ref="D56:G56" si="24">SUM(D57:D58)</f>
        <v>0</v>
      </c>
      <c r="E56" s="97">
        <f t="shared" si="24"/>
        <v>0</v>
      </c>
      <c r="F56" s="97">
        <f t="shared" si="24"/>
        <v>0</v>
      </c>
      <c r="G56" s="97">
        <f t="shared" si="24"/>
        <v>5039.25</v>
      </c>
      <c r="H56" s="97">
        <f>SUM(H58)</f>
        <v>0</v>
      </c>
      <c r="I56" s="121">
        <v>0</v>
      </c>
    </row>
    <row r="57" spans="1:12" ht="15.75">
      <c r="B57" s="231" t="s">
        <v>218</v>
      </c>
      <c r="C57" s="198">
        <v>0</v>
      </c>
      <c r="D57" s="198">
        <v>0</v>
      </c>
      <c r="E57" s="198">
        <v>0</v>
      </c>
      <c r="F57" s="198">
        <v>0</v>
      </c>
      <c r="G57" s="198">
        <v>3448.33</v>
      </c>
      <c r="H57" s="198">
        <v>0</v>
      </c>
      <c r="I57" s="226">
        <v>0</v>
      </c>
    </row>
    <row r="58" spans="1:12" ht="32.25" thickBot="1">
      <c r="B58" s="124" t="s">
        <v>127</v>
      </c>
      <c r="C58" s="199">
        <v>0</v>
      </c>
      <c r="D58" s="199">
        <v>0</v>
      </c>
      <c r="E58" s="199">
        <v>0</v>
      </c>
      <c r="F58" s="199">
        <v>0</v>
      </c>
      <c r="G58" s="199">
        <v>1590.92</v>
      </c>
      <c r="H58" s="199">
        <v>0</v>
      </c>
      <c r="I58" s="232">
        <v>0</v>
      </c>
    </row>
  </sheetData>
  <mergeCells count="1">
    <mergeCell ref="B3:I3"/>
  </mergeCells>
  <pageMargins left="0.7" right="0.7" top="0.75" bottom="0.75" header="0.3" footer="0.3"/>
  <pageSetup paperSize="9" scale="64" fitToHeight="0" orientation="landscape" r:id="rId1"/>
  <ignoredErrors>
    <ignoredError sqref="H4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zoomScaleNormal="100" workbookViewId="0">
      <selection activeCell="I9" sqref="I9"/>
    </sheetView>
  </sheetViews>
  <sheetFormatPr defaultRowHeight="15"/>
  <cols>
    <col min="2" max="2" width="37.7109375" customWidth="1"/>
    <col min="3" max="7" width="25.28515625" customWidth="1"/>
    <col min="8" max="9" width="15.7109375" customWidth="1"/>
  </cols>
  <sheetData>
    <row r="1" spans="1:9" ht="18.75">
      <c r="A1" s="17" t="s">
        <v>47</v>
      </c>
      <c r="B1" s="13"/>
      <c r="C1" s="13"/>
      <c r="D1" s="13"/>
      <c r="E1" s="13"/>
      <c r="F1" s="13"/>
      <c r="G1" s="25"/>
      <c r="H1" s="25"/>
      <c r="I1" s="25"/>
    </row>
    <row r="2" spans="1:9" ht="18.75">
      <c r="A2" s="12"/>
      <c r="B2" s="13"/>
      <c r="C2" s="13"/>
      <c r="D2" s="13"/>
      <c r="E2" s="13"/>
      <c r="F2" s="13"/>
      <c r="G2" s="25"/>
      <c r="H2" s="25"/>
      <c r="I2" s="25"/>
    </row>
    <row r="3" spans="1:9" ht="15.75" customHeight="1">
      <c r="A3" s="12"/>
      <c r="B3" s="249" t="s">
        <v>33</v>
      </c>
      <c r="C3" s="249"/>
      <c r="D3" s="249"/>
      <c r="E3" s="249"/>
      <c r="F3" s="249"/>
      <c r="G3" s="249"/>
      <c r="H3" s="249"/>
      <c r="I3" s="249"/>
    </row>
    <row r="4" spans="1:9" ht="19.5" thickBot="1">
      <c r="A4" s="12"/>
      <c r="B4" s="13"/>
      <c r="C4" s="13"/>
      <c r="D4" s="13"/>
      <c r="E4" s="13"/>
      <c r="F4" s="13"/>
      <c r="G4" s="25"/>
      <c r="H4" s="25"/>
      <c r="I4" s="25"/>
    </row>
    <row r="5" spans="1:9" ht="31.5">
      <c r="A5" s="12"/>
      <c r="B5" s="112" t="s">
        <v>8</v>
      </c>
      <c r="C5" s="63" t="s">
        <v>215</v>
      </c>
      <c r="D5" s="63" t="s">
        <v>197</v>
      </c>
      <c r="E5" s="63" t="s">
        <v>198</v>
      </c>
      <c r="F5" s="63" t="s">
        <v>199</v>
      </c>
      <c r="G5" s="63" t="s">
        <v>216</v>
      </c>
      <c r="H5" s="63" t="s">
        <v>18</v>
      </c>
      <c r="I5" s="64" t="s">
        <v>37</v>
      </c>
    </row>
    <row r="6" spans="1:9" ht="16.5" thickBot="1">
      <c r="A6" s="12"/>
      <c r="B6" s="125">
        <v>1</v>
      </c>
      <c r="C6" s="77">
        <v>2</v>
      </c>
      <c r="D6" s="77">
        <v>3</v>
      </c>
      <c r="E6" s="77">
        <v>4</v>
      </c>
      <c r="F6" s="77">
        <v>5</v>
      </c>
      <c r="G6" s="77">
        <v>6</v>
      </c>
      <c r="H6" s="77" t="s">
        <v>48</v>
      </c>
      <c r="I6" s="78" t="s">
        <v>49</v>
      </c>
    </row>
    <row r="7" spans="1:9" ht="15.75" customHeight="1" thickBot="1">
      <c r="A7" s="12"/>
      <c r="B7" s="130" t="s">
        <v>35</v>
      </c>
      <c r="C7" s="150">
        <f>SUM(C8)</f>
        <v>996858.64</v>
      </c>
      <c r="D7" s="150">
        <f t="shared" ref="D7:G7" si="0">SUM(D8)</f>
        <v>1299000</v>
      </c>
      <c r="E7" s="150">
        <f t="shared" si="0"/>
        <v>1466834</v>
      </c>
      <c r="F7" s="150">
        <f t="shared" si="0"/>
        <v>1466834</v>
      </c>
      <c r="G7" s="150">
        <f t="shared" si="0"/>
        <v>1204447.1399999999</v>
      </c>
      <c r="H7" s="151">
        <f>(G7/C7)*100</f>
        <v>120.82426651786855</v>
      </c>
      <c r="I7" s="152">
        <f>(G7/F7)*100</f>
        <v>82.11202767320637</v>
      </c>
    </row>
    <row r="8" spans="1:9" ht="15.75" customHeight="1">
      <c r="A8" s="12"/>
      <c r="B8" s="135" t="s">
        <v>129</v>
      </c>
      <c r="C8" s="153">
        <f>SUM(C9)</f>
        <v>996858.64</v>
      </c>
      <c r="D8" s="153">
        <f t="shared" ref="D8:G8" si="1">SUM(D9)</f>
        <v>1299000</v>
      </c>
      <c r="E8" s="153">
        <f t="shared" si="1"/>
        <v>1466834</v>
      </c>
      <c r="F8" s="153">
        <f t="shared" si="1"/>
        <v>1466834</v>
      </c>
      <c r="G8" s="153">
        <f t="shared" si="1"/>
        <v>1204447.1399999999</v>
      </c>
      <c r="H8" s="104">
        <f>(G8/C8)*100</f>
        <v>120.82426651786855</v>
      </c>
      <c r="I8" s="105">
        <f>(G8/F8)*100</f>
        <v>82.11202767320637</v>
      </c>
    </row>
    <row r="9" spans="1:9" ht="16.5" thickBot="1">
      <c r="A9" s="12"/>
      <c r="B9" s="134" t="s">
        <v>130</v>
      </c>
      <c r="C9" s="202">
        <v>996858.64</v>
      </c>
      <c r="D9" s="202">
        <v>1299000</v>
      </c>
      <c r="E9" s="202">
        <v>1466834</v>
      </c>
      <c r="F9" s="202">
        <v>1466834</v>
      </c>
      <c r="G9" s="199">
        <v>1204447.1399999999</v>
      </c>
      <c r="H9" s="199">
        <f>(G9/C9)*100</f>
        <v>120.82426651786855</v>
      </c>
      <c r="I9" s="217">
        <f>(G9/F9)*100</f>
        <v>82.11202767320637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26"/>
      <c r="C11" s="26"/>
      <c r="D11" s="26"/>
      <c r="E11" s="26"/>
      <c r="F11" s="26"/>
      <c r="G11" s="26"/>
      <c r="H11" s="26"/>
      <c r="I11" s="26"/>
    </row>
    <row r="12" spans="1:9">
      <c r="A12" s="12"/>
      <c r="B12" s="26"/>
      <c r="C12" s="26"/>
      <c r="D12" s="26"/>
      <c r="E12" s="26"/>
      <c r="F12" s="26"/>
      <c r="G12" s="26"/>
      <c r="H12" s="26"/>
      <c r="I12" s="26"/>
    </row>
    <row r="13" spans="1:9">
      <c r="A13" s="12"/>
      <c r="B13" s="26"/>
      <c r="C13" s="26"/>
      <c r="D13" s="26"/>
      <c r="E13" s="26"/>
      <c r="F13" s="26"/>
      <c r="G13" s="26"/>
      <c r="H13" s="26"/>
      <c r="I13" s="26"/>
    </row>
    <row r="14" spans="1:9">
      <c r="A14" s="12"/>
      <c r="B14" s="12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12"/>
    </row>
    <row r="16" spans="1:9">
      <c r="A16" s="12"/>
      <c r="B16" s="12"/>
      <c r="C16" s="12"/>
      <c r="D16" s="12"/>
      <c r="E16" s="12"/>
      <c r="F16" s="12"/>
      <c r="G16" s="12"/>
      <c r="H16" s="12"/>
      <c r="I16" s="12"/>
    </row>
  </sheetData>
  <mergeCells count="1">
    <mergeCell ref="B3:I3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75"/>
  <sheetViews>
    <sheetView zoomScaleNormal="100" workbookViewId="0">
      <selection activeCell="J119" sqref="J119"/>
    </sheetView>
  </sheetViews>
  <sheetFormatPr defaultRowHeight="15"/>
  <cols>
    <col min="2" max="2" width="7.42578125" bestFit="1" customWidth="1"/>
    <col min="3" max="3" width="8.42578125" bestFit="1" customWidth="1"/>
    <col min="4" max="4" width="25.42578125" customWidth="1"/>
    <col min="5" max="5" width="32.7109375" customWidth="1"/>
    <col min="6" max="9" width="24.28515625" customWidth="1"/>
    <col min="10" max="10" width="15.7109375" customWidth="1"/>
    <col min="11" max="11" width="24.28515625" customWidth="1"/>
  </cols>
  <sheetData>
    <row r="1" spans="1:11" ht="18.75">
      <c r="A1" s="17" t="s">
        <v>47</v>
      </c>
      <c r="B1" s="13"/>
      <c r="C1" s="13"/>
      <c r="D1" s="13"/>
      <c r="E1" s="13"/>
      <c r="F1" s="13"/>
      <c r="G1" s="13"/>
      <c r="H1" s="13"/>
      <c r="I1" s="13"/>
      <c r="J1" s="25"/>
      <c r="K1" s="3"/>
    </row>
    <row r="2" spans="1:11" ht="18.75">
      <c r="A2" s="12"/>
      <c r="B2" s="13"/>
      <c r="C2" s="13"/>
      <c r="D2" s="13"/>
      <c r="E2" s="13"/>
      <c r="F2" s="13"/>
      <c r="G2" s="13"/>
      <c r="H2" s="13"/>
      <c r="I2" s="13"/>
      <c r="J2" s="25"/>
      <c r="K2" s="3"/>
    </row>
    <row r="3" spans="1:11" ht="18" customHeight="1">
      <c r="A3" s="12"/>
      <c r="B3" s="249" t="s">
        <v>9</v>
      </c>
      <c r="C3" s="249"/>
      <c r="D3" s="249"/>
      <c r="E3" s="249"/>
      <c r="F3" s="249"/>
      <c r="G3" s="249"/>
      <c r="H3" s="249"/>
      <c r="I3" s="249"/>
      <c r="J3" s="249"/>
      <c r="K3" s="4"/>
    </row>
    <row r="4" spans="1:11" ht="18.75">
      <c r="A4" s="12"/>
      <c r="B4" s="13"/>
      <c r="C4" s="13"/>
      <c r="D4" s="13"/>
      <c r="E4" s="13"/>
      <c r="F4" s="13"/>
      <c r="G4" s="13"/>
      <c r="H4" s="13"/>
      <c r="I4" s="13"/>
      <c r="J4" s="25"/>
      <c r="K4" s="3"/>
    </row>
    <row r="5" spans="1:11" ht="16.5">
      <c r="A5" s="12"/>
      <c r="B5" s="288" t="s">
        <v>41</v>
      </c>
      <c r="C5" s="288"/>
      <c r="D5" s="288"/>
      <c r="E5" s="288"/>
      <c r="F5" s="288"/>
      <c r="G5" s="288"/>
      <c r="H5" s="288"/>
      <c r="I5" s="288"/>
      <c r="J5" s="288"/>
    </row>
    <row r="6" spans="1:11" ht="19.5" thickBot="1">
      <c r="A6" s="12"/>
      <c r="B6" s="13"/>
      <c r="C6" s="13"/>
      <c r="D6" s="13"/>
      <c r="E6" s="13"/>
      <c r="F6" s="13"/>
      <c r="G6" s="13"/>
      <c r="H6" s="13"/>
      <c r="I6" s="13"/>
      <c r="J6" s="25"/>
    </row>
    <row r="7" spans="1:11" ht="31.5">
      <c r="A7" s="12"/>
      <c r="B7" s="289" t="s">
        <v>8</v>
      </c>
      <c r="C7" s="290"/>
      <c r="D7" s="290"/>
      <c r="E7" s="291"/>
      <c r="F7" s="63" t="s">
        <v>197</v>
      </c>
      <c r="G7" s="63" t="s">
        <v>198</v>
      </c>
      <c r="H7" s="63" t="s">
        <v>199</v>
      </c>
      <c r="I7" s="63" t="s">
        <v>216</v>
      </c>
      <c r="J7" s="64" t="s">
        <v>37</v>
      </c>
    </row>
    <row r="8" spans="1:11" s="9" customFormat="1" ht="15.75">
      <c r="A8" s="39"/>
      <c r="B8" s="292">
        <v>1</v>
      </c>
      <c r="C8" s="293"/>
      <c r="D8" s="293"/>
      <c r="E8" s="294"/>
      <c r="F8" s="46">
        <v>2</v>
      </c>
      <c r="G8" s="46">
        <v>3</v>
      </c>
      <c r="H8" s="46">
        <v>4</v>
      </c>
      <c r="I8" s="46">
        <v>5</v>
      </c>
      <c r="J8" s="65" t="s">
        <v>131</v>
      </c>
    </row>
    <row r="9" spans="1:11" ht="19.5" customHeight="1">
      <c r="A9" s="12"/>
      <c r="B9" s="298" t="s">
        <v>132</v>
      </c>
      <c r="C9" s="299"/>
      <c r="D9" s="299"/>
      <c r="E9" s="300"/>
      <c r="F9" s="137">
        <f>SUM(F10,F12,F14,F16,F18,F20)</f>
        <v>1299000</v>
      </c>
      <c r="G9" s="137">
        <f t="shared" ref="G9:I9" si="0">SUM(G10,G12,G14,G16,G18,G20)</f>
        <v>1466834</v>
      </c>
      <c r="H9" s="137">
        <f t="shared" si="0"/>
        <v>1466834</v>
      </c>
      <c r="I9" s="137">
        <f t="shared" si="0"/>
        <v>1204447.1399999999</v>
      </c>
      <c r="J9" s="144">
        <f>(I9/H9)*100</f>
        <v>82.11202767320637</v>
      </c>
    </row>
    <row r="10" spans="1:11" ht="20.100000000000001" customHeight="1">
      <c r="A10" s="12"/>
      <c r="B10" s="295" t="s">
        <v>133</v>
      </c>
      <c r="C10" s="296"/>
      <c r="D10" s="296"/>
      <c r="E10" s="297"/>
      <c r="F10" s="143">
        <f>SUM(F11)</f>
        <v>950000</v>
      </c>
      <c r="G10" s="143">
        <f t="shared" ref="G10:I10" si="1">SUM(G11)</f>
        <v>950000</v>
      </c>
      <c r="H10" s="143">
        <f t="shared" si="1"/>
        <v>950000</v>
      </c>
      <c r="I10" s="143">
        <f t="shared" si="1"/>
        <v>937678.39</v>
      </c>
      <c r="J10" s="145">
        <f t="shared" ref="J10:J72" si="2">(I10/H10)*100</f>
        <v>98.702988421052623</v>
      </c>
    </row>
    <row r="11" spans="1:11" ht="20.100000000000001" customHeight="1">
      <c r="A11" s="12"/>
      <c r="B11" s="307" t="s">
        <v>134</v>
      </c>
      <c r="C11" s="308"/>
      <c r="D11" s="308"/>
      <c r="E11" s="309"/>
      <c r="F11" s="203">
        <v>950000</v>
      </c>
      <c r="G11" s="203">
        <v>950000</v>
      </c>
      <c r="H11" s="203">
        <v>950000</v>
      </c>
      <c r="I11" s="196">
        <v>937678.39</v>
      </c>
      <c r="J11" s="233">
        <f t="shared" si="2"/>
        <v>98.702988421052623</v>
      </c>
    </row>
    <row r="12" spans="1:11" ht="20.100000000000001" customHeight="1">
      <c r="A12" s="12"/>
      <c r="B12" s="295" t="s">
        <v>135</v>
      </c>
      <c r="C12" s="296"/>
      <c r="D12" s="296"/>
      <c r="E12" s="297"/>
      <c r="F12" s="143">
        <f>SUM(F13)</f>
        <v>120000</v>
      </c>
      <c r="G12" s="143">
        <f t="shared" ref="G12:I12" si="3">SUM(G13)</f>
        <v>199137</v>
      </c>
      <c r="H12" s="143">
        <f t="shared" si="3"/>
        <v>199137</v>
      </c>
      <c r="I12" s="143">
        <f t="shared" si="3"/>
        <v>118186.32</v>
      </c>
      <c r="J12" s="145">
        <f t="shared" si="2"/>
        <v>59.349252022476996</v>
      </c>
    </row>
    <row r="13" spans="1:11" ht="20.100000000000001" customHeight="1">
      <c r="A13" s="12"/>
      <c r="B13" s="307" t="s">
        <v>136</v>
      </c>
      <c r="C13" s="308"/>
      <c r="D13" s="308"/>
      <c r="E13" s="309"/>
      <c r="F13" s="203">
        <v>120000</v>
      </c>
      <c r="G13" s="203">
        <v>199137</v>
      </c>
      <c r="H13" s="203">
        <v>199137</v>
      </c>
      <c r="I13" s="196">
        <v>118186.32</v>
      </c>
      <c r="J13" s="233">
        <f t="shared" si="2"/>
        <v>59.349252022476996</v>
      </c>
    </row>
    <row r="14" spans="1:11" ht="20.100000000000001" customHeight="1">
      <c r="A14" s="12"/>
      <c r="B14" s="295" t="s">
        <v>137</v>
      </c>
      <c r="C14" s="296"/>
      <c r="D14" s="296"/>
      <c r="E14" s="297"/>
      <c r="F14" s="143">
        <f>SUM(F15)</f>
        <v>45000</v>
      </c>
      <c r="G14" s="143">
        <f t="shared" ref="G14:I14" si="4">SUM(G15)</f>
        <v>126177</v>
      </c>
      <c r="H14" s="143">
        <f t="shared" si="4"/>
        <v>126177</v>
      </c>
      <c r="I14" s="143">
        <f t="shared" si="4"/>
        <v>33964.47</v>
      </c>
      <c r="J14" s="145">
        <f t="shared" si="2"/>
        <v>26.918115028887989</v>
      </c>
    </row>
    <row r="15" spans="1:11" ht="20.100000000000001" customHeight="1">
      <c r="A15" s="12"/>
      <c r="B15" s="307" t="s">
        <v>138</v>
      </c>
      <c r="C15" s="308"/>
      <c r="D15" s="308"/>
      <c r="E15" s="309"/>
      <c r="F15" s="203">
        <v>45000</v>
      </c>
      <c r="G15" s="203">
        <v>126177</v>
      </c>
      <c r="H15" s="203">
        <v>126177</v>
      </c>
      <c r="I15" s="196">
        <v>33964.47</v>
      </c>
      <c r="J15" s="233">
        <f t="shared" si="2"/>
        <v>26.918115028887989</v>
      </c>
    </row>
    <row r="16" spans="1:11" ht="20.100000000000001" customHeight="1">
      <c r="A16" s="12"/>
      <c r="B16" s="295" t="s">
        <v>139</v>
      </c>
      <c r="C16" s="296"/>
      <c r="D16" s="296"/>
      <c r="E16" s="297"/>
      <c r="F16" s="143">
        <f>SUM(F17)</f>
        <v>173000</v>
      </c>
      <c r="G16" s="143">
        <f t="shared" ref="G16:I16" si="5">SUM(G17)</f>
        <v>173393</v>
      </c>
      <c r="H16" s="143">
        <f t="shared" si="5"/>
        <v>173393</v>
      </c>
      <c r="I16" s="143">
        <f t="shared" si="5"/>
        <v>95072.73</v>
      </c>
      <c r="J16" s="145">
        <f t="shared" si="2"/>
        <v>54.830777482366642</v>
      </c>
    </row>
    <row r="17" spans="1:11" ht="20.100000000000001" customHeight="1">
      <c r="A17" s="12"/>
      <c r="B17" s="307" t="s">
        <v>140</v>
      </c>
      <c r="C17" s="308"/>
      <c r="D17" s="308"/>
      <c r="E17" s="309"/>
      <c r="F17" s="203">
        <v>173000</v>
      </c>
      <c r="G17" s="203">
        <v>173393</v>
      </c>
      <c r="H17" s="203">
        <v>173393</v>
      </c>
      <c r="I17" s="196">
        <v>95072.73</v>
      </c>
      <c r="J17" s="233">
        <f t="shared" si="2"/>
        <v>54.830777482366642</v>
      </c>
      <c r="K17" s="136"/>
    </row>
    <row r="18" spans="1:11" ht="20.100000000000001" customHeight="1">
      <c r="A18" s="12"/>
      <c r="B18" s="295" t="s">
        <v>141</v>
      </c>
      <c r="C18" s="296"/>
      <c r="D18" s="296"/>
      <c r="E18" s="297"/>
      <c r="F18" s="143">
        <f>SUM(F19)</f>
        <v>11000</v>
      </c>
      <c r="G18" s="143">
        <f t="shared" ref="G18:I18" si="6">SUM(G19)</f>
        <v>18127</v>
      </c>
      <c r="H18" s="143">
        <f t="shared" si="6"/>
        <v>18127</v>
      </c>
      <c r="I18" s="143">
        <f t="shared" si="6"/>
        <v>14505.98</v>
      </c>
      <c r="J18" s="145">
        <f t="shared" si="2"/>
        <v>80.024162850995751</v>
      </c>
    </row>
    <row r="19" spans="1:11" ht="20.100000000000001" customHeight="1">
      <c r="A19" s="12"/>
      <c r="B19" s="307" t="s">
        <v>142</v>
      </c>
      <c r="C19" s="308"/>
      <c r="D19" s="308"/>
      <c r="E19" s="309"/>
      <c r="F19" s="203">
        <v>11000</v>
      </c>
      <c r="G19" s="203">
        <v>18127</v>
      </c>
      <c r="H19" s="203">
        <v>18127</v>
      </c>
      <c r="I19" s="196">
        <v>14505.98</v>
      </c>
      <c r="J19" s="233">
        <f t="shared" si="2"/>
        <v>80.024162850995751</v>
      </c>
    </row>
    <row r="20" spans="1:11" ht="36.75" customHeight="1">
      <c r="A20" s="12"/>
      <c r="B20" s="282" t="s">
        <v>219</v>
      </c>
      <c r="C20" s="283"/>
      <c r="D20" s="283"/>
      <c r="E20" s="284"/>
      <c r="F20" s="143">
        <f>SUM(F21)</f>
        <v>0</v>
      </c>
      <c r="G20" s="143">
        <f t="shared" ref="G20:I20" si="7">SUM(G21)</f>
        <v>0</v>
      </c>
      <c r="H20" s="143">
        <f t="shared" si="7"/>
        <v>0</v>
      </c>
      <c r="I20" s="143">
        <f t="shared" si="7"/>
        <v>5039.25</v>
      </c>
      <c r="J20" s="145" t="s">
        <v>222</v>
      </c>
    </row>
    <row r="21" spans="1:11" ht="33.75" customHeight="1">
      <c r="A21" s="12"/>
      <c r="B21" s="285" t="s">
        <v>219</v>
      </c>
      <c r="C21" s="286"/>
      <c r="D21" s="286"/>
      <c r="E21" s="287"/>
      <c r="F21" s="203">
        <v>0</v>
      </c>
      <c r="G21" s="203">
        <v>0</v>
      </c>
      <c r="H21" s="203">
        <v>0</v>
      </c>
      <c r="I21" s="203">
        <v>5039.25</v>
      </c>
      <c r="J21" s="233" t="s">
        <v>222</v>
      </c>
    </row>
    <row r="22" spans="1:11" ht="30.75" customHeight="1">
      <c r="A22" s="12"/>
      <c r="B22" s="310" t="s">
        <v>143</v>
      </c>
      <c r="C22" s="311"/>
      <c r="D22" s="311"/>
      <c r="E22" s="312"/>
      <c r="F22" s="142">
        <f>SUM(F23)</f>
        <v>1299000</v>
      </c>
      <c r="G22" s="142">
        <f t="shared" ref="G22:I22" si="8">SUM(G23)</f>
        <v>1466834</v>
      </c>
      <c r="H22" s="142">
        <f t="shared" si="8"/>
        <v>1466834</v>
      </c>
      <c r="I22" s="142">
        <f t="shared" si="8"/>
        <v>1204447.1400000001</v>
      </c>
      <c r="J22" s="146">
        <f t="shared" si="2"/>
        <v>82.112027673206384</v>
      </c>
    </row>
    <row r="23" spans="1:11" ht="20.100000000000001" customHeight="1">
      <c r="A23" s="12"/>
      <c r="B23" s="301" t="s">
        <v>144</v>
      </c>
      <c r="C23" s="302"/>
      <c r="D23" s="302"/>
      <c r="E23" s="303"/>
      <c r="F23" s="139">
        <f>SUM(F24,F59,F77)</f>
        <v>1299000</v>
      </c>
      <c r="G23" s="139">
        <f t="shared" ref="G23:I23" si="9">SUM(G24,G59,G77)</f>
        <v>1466834</v>
      </c>
      <c r="H23" s="139">
        <f t="shared" si="9"/>
        <v>1466834</v>
      </c>
      <c r="I23" s="139">
        <f t="shared" si="9"/>
        <v>1204447.1400000001</v>
      </c>
      <c r="J23" s="146">
        <f t="shared" si="2"/>
        <v>82.112027673206384</v>
      </c>
    </row>
    <row r="24" spans="1:11" ht="20.100000000000001" customHeight="1">
      <c r="B24" s="301" t="s">
        <v>145</v>
      </c>
      <c r="C24" s="302"/>
      <c r="D24" s="302"/>
      <c r="E24" s="303"/>
      <c r="F24" s="139">
        <f>SUM(F25)</f>
        <v>918400</v>
      </c>
      <c r="G24" s="139">
        <f t="shared" ref="G24:I24" si="10">SUM(G25)</f>
        <v>900615</v>
      </c>
      <c r="H24" s="139">
        <f t="shared" si="10"/>
        <v>900615</v>
      </c>
      <c r="I24" s="139">
        <f t="shared" si="10"/>
        <v>888293.39000000013</v>
      </c>
      <c r="J24" s="146">
        <f t="shared" si="2"/>
        <v>98.631867113028335</v>
      </c>
    </row>
    <row r="25" spans="1:11" ht="20.100000000000001" customHeight="1">
      <c r="B25" s="270" t="s">
        <v>133</v>
      </c>
      <c r="C25" s="271"/>
      <c r="D25" s="271"/>
      <c r="E25" s="272"/>
      <c r="F25" s="140">
        <f>SUM(F26)</f>
        <v>918400</v>
      </c>
      <c r="G25" s="140">
        <f t="shared" ref="G25:I25" si="11">SUM(G26)</f>
        <v>900615</v>
      </c>
      <c r="H25" s="140">
        <f t="shared" si="11"/>
        <v>900615</v>
      </c>
      <c r="I25" s="140">
        <f t="shared" si="11"/>
        <v>888293.39000000013</v>
      </c>
      <c r="J25" s="147">
        <f t="shared" si="2"/>
        <v>98.631867113028335</v>
      </c>
    </row>
    <row r="26" spans="1:11" ht="20.100000000000001" customHeight="1">
      <c r="B26" s="270" t="s">
        <v>134</v>
      </c>
      <c r="C26" s="271"/>
      <c r="D26" s="271"/>
      <c r="E26" s="272"/>
      <c r="F26" s="140">
        <f>SUM(F27,F31,F54,F56)</f>
        <v>918400</v>
      </c>
      <c r="G26" s="140">
        <f t="shared" ref="G26:I26" si="12">SUM(G27,G31,G54,G56)</f>
        <v>900615</v>
      </c>
      <c r="H26" s="140">
        <f t="shared" si="12"/>
        <v>900615</v>
      </c>
      <c r="I26" s="140">
        <f t="shared" si="12"/>
        <v>888293.39000000013</v>
      </c>
      <c r="J26" s="147">
        <f t="shared" si="2"/>
        <v>98.631867113028335</v>
      </c>
    </row>
    <row r="27" spans="1:11" ht="20.100000000000001" customHeight="1">
      <c r="B27" s="304" t="s">
        <v>123</v>
      </c>
      <c r="C27" s="305"/>
      <c r="D27" s="305"/>
      <c r="E27" s="306"/>
      <c r="F27" s="141">
        <f>SUM(F28:F30)</f>
        <v>683635</v>
      </c>
      <c r="G27" s="141">
        <f t="shared" ref="G27:I27" si="13">SUM(G28:G30)</f>
        <v>635315</v>
      </c>
      <c r="H27" s="141">
        <f t="shared" si="13"/>
        <v>635315</v>
      </c>
      <c r="I27" s="141">
        <f t="shared" si="13"/>
        <v>626379.94000000006</v>
      </c>
      <c r="J27" s="148">
        <f t="shared" si="2"/>
        <v>98.593601599206707</v>
      </c>
    </row>
    <row r="28" spans="1:11" ht="20.100000000000001" customHeight="1">
      <c r="B28" s="276" t="s">
        <v>146</v>
      </c>
      <c r="C28" s="277"/>
      <c r="D28" s="277"/>
      <c r="E28" s="278"/>
      <c r="F28" s="204">
        <v>570500</v>
      </c>
      <c r="G28" s="204">
        <v>531000</v>
      </c>
      <c r="H28" s="204">
        <v>531000</v>
      </c>
      <c r="I28" s="204">
        <v>524702.42000000004</v>
      </c>
      <c r="J28" s="233">
        <f t="shared" si="2"/>
        <v>98.814015065913381</v>
      </c>
    </row>
    <row r="29" spans="1:11" ht="20.100000000000001" customHeight="1">
      <c r="B29" s="276" t="s">
        <v>147</v>
      </c>
      <c r="C29" s="277"/>
      <c r="D29" s="277"/>
      <c r="E29" s="278"/>
      <c r="F29" s="204">
        <v>19000</v>
      </c>
      <c r="G29" s="204">
        <v>16700</v>
      </c>
      <c r="H29" s="204">
        <v>16700</v>
      </c>
      <c r="I29" s="204">
        <v>15101.55</v>
      </c>
      <c r="J29" s="233">
        <f t="shared" si="2"/>
        <v>90.428443113772445</v>
      </c>
    </row>
    <row r="30" spans="1:11" ht="20.100000000000001" customHeight="1">
      <c r="B30" s="276" t="s">
        <v>148</v>
      </c>
      <c r="C30" s="277"/>
      <c r="D30" s="277"/>
      <c r="E30" s="278"/>
      <c r="F30" s="204">
        <v>94135</v>
      </c>
      <c r="G30" s="204">
        <v>87615</v>
      </c>
      <c r="H30" s="204">
        <v>87615</v>
      </c>
      <c r="I30" s="204">
        <v>86575.97</v>
      </c>
      <c r="J30" s="233">
        <f t="shared" si="2"/>
        <v>98.814095759858475</v>
      </c>
    </row>
    <row r="31" spans="1:11" ht="20.100000000000001" customHeight="1">
      <c r="B31" s="273" t="s">
        <v>124</v>
      </c>
      <c r="C31" s="274"/>
      <c r="D31" s="274"/>
      <c r="E31" s="275"/>
      <c r="F31" s="96">
        <f>SUM(F32,F33:F53)</f>
        <v>231500</v>
      </c>
      <c r="G31" s="96">
        <f t="shared" ref="G31:I31" si="14">SUM(G32,G33:G53)</f>
        <v>263019</v>
      </c>
      <c r="H31" s="96">
        <f t="shared" si="14"/>
        <v>263019</v>
      </c>
      <c r="I31" s="96">
        <f t="shared" si="14"/>
        <v>260055.87000000002</v>
      </c>
      <c r="J31" s="148">
        <f t="shared" si="2"/>
        <v>98.873415988958982</v>
      </c>
    </row>
    <row r="32" spans="1:11" ht="20.100000000000001" customHeight="1">
      <c r="B32" s="276" t="s">
        <v>149</v>
      </c>
      <c r="C32" s="277"/>
      <c r="D32" s="277"/>
      <c r="E32" s="278"/>
      <c r="F32" s="204">
        <v>3000</v>
      </c>
      <c r="G32" s="204">
        <v>3000</v>
      </c>
      <c r="H32" s="204">
        <v>3000</v>
      </c>
      <c r="I32" s="204">
        <v>5481.51</v>
      </c>
      <c r="J32" s="233">
        <f t="shared" si="2"/>
        <v>182.71700000000001</v>
      </c>
    </row>
    <row r="33" spans="2:10" ht="20.100000000000001" customHeight="1">
      <c r="B33" s="276" t="s">
        <v>150</v>
      </c>
      <c r="C33" s="277"/>
      <c r="D33" s="277"/>
      <c r="E33" s="278"/>
      <c r="F33" s="204">
        <v>47000</v>
      </c>
      <c r="G33" s="204">
        <v>38000</v>
      </c>
      <c r="H33" s="204">
        <v>38000</v>
      </c>
      <c r="I33" s="204">
        <v>35036.870000000003</v>
      </c>
      <c r="J33" s="233">
        <f t="shared" si="2"/>
        <v>92.202289473684218</v>
      </c>
    </row>
    <row r="34" spans="2:10" ht="20.100000000000001" customHeight="1">
      <c r="B34" s="276" t="s">
        <v>151</v>
      </c>
      <c r="C34" s="277"/>
      <c r="D34" s="277"/>
      <c r="E34" s="278"/>
      <c r="F34" s="204">
        <v>2000</v>
      </c>
      <c r="G34" s="204">
        <v>2000</v>
      </c>
      <c r="H34" s="204">
        <v>2000</v>
      </c>
      <c r="I34" s="204">
        <v>2165</v>
      </c>
      <c r="J34" s="233">
        <f t="shared" si="2"/>
        <v>108.25</v>
      </c>
    </row>
    <row r="35" spans="2:10" ht="20.100000000000001" customHeight="1">
      <c r="B35" s="276" t="s">
        <v>152</v>
      </c>
      <c r="C35" s="277"/>
      <c r="D35" s="277"/>
      <c r="E35" s="278"/>
      <c r="F35" s="204">
        <v>10000</v>
      </c>
      <c r="G35" s="204">
        <v>10000</v>
      </c>
      <c r="H35" s="204">
        <v>10000</v>
      </c>
      <c r="I35" s="204">
        <v>8509.02</v>
      </c>
      <c r="J35" s="233">
        <f t="shared" si="2"/>
        <v>85.09020000000001</v>
      </c>
    </row>
    <row r="36" spans="2:10" ht="20.100000000000001" customHeight="1">
      <c r="B36" s="276" t="s">
        <v>153</v>
      </c>
      <c r="C36" s="277"/>
      <c r="D36" s="277"/>
      <c r="E36" s="278"/>
      <c r="F36" s="204">
        <v>28000</v>
      </c>
      <c r="G36" s="204">
        <v>28000</v>
      </c>
      <c r="H36" s="204">
        <v>28000</v>
      </c>
      <c r="I36" s="204">
        <v>23280.13</v>
      </c>
      <c r="J36" s="233">
        <f t="shared" si="2"/>
        <v>83.14332142857144</v>
      </c>
    </row>
    <row r="37" spans="2:10" ht="20.100000000000001" customHeight="1">
      <c r="B37" s="276" t="s">
        <v>154</v>
      </c>
      <c r="C37" s="277"/>
      <c r="D37" s="277"/>
      <c r="E37" s="278"/>
      <c r="F37" s="204">
        <v>2000</v>
      </c>
      <c r="G37" s="204">
        <v>2519</v>
      </c>
      <c r="H37" s="204">
        <v>2519</v>
      </c>
      <c r="I37" s="204">
        <v>2610.15</v>
      </c>
      <c r="J37" s="233">
        <f t="shared" si="2"/>
        <v>103.61849940452561</v>
      </c>
    </row>
    <row r="38" spans="2:10" ht="20.100000000000001" customHeight="1">
      <c r="B38" s="276" t="s">
        <v>155</v>
      </c>
      <c r="C38" s="277"/>
      <c r="D38" s="277"/>
      <c r="E38" s="278"/>
      <c r="F38" s="204">
        <v>1000</v>
      </c>
      <c r="G38" s="204">
        <v>2000</v>
      </c>
      <c r="H38" s="204">
        <v>2000</v>
      </c>
      <c r="I38" s="204">
        <v>970.42</v>
      </c>
      <c r="J38" s="233">
        <f t="shared" si="2"/>
        <v>48.521000000000001</v>
      </c>
    </row>
    <row r="39" spans="2:10" ht="20.100000000000001" customHeight="1">
      <c r="B39" s="276" t="s">
        <v>156</v>
      </c>
      <c r="C39" s="277"/>
      <c r="D39" s="277"/>
      <c r="E39" s="278"/>
      <c r="F39" s="204">
        <v>1000</v>
      </c>
      <c r="G39" s="204">
        <v>12000</v>
      </c>
      <c r="H39" s="204">
        <v>12000</v>
      </c>
      <c r="I39" s="204">
        <v>10484.32</v>
      </c>
      <c r="J39" s="233">
        <f t="shared" si="2"/>
        <v>87.36933333333333</v>
      </c>
    </row>
    <row r="40" spans="2:10" ht="20.100000000000001" customHeight="1">
      <c r="B40" s="276" t="s">
        <v>208</v>
      </c>
      <c r="C40" s="277"/>
      <c r="D40" s="277"/>
      <c r="E40" s="278"/>
      <c r="F40" s="204">
        <v>14000</v>
      </c>
      <c r="G40" s="204">
        <v>14000</v>
      </c>
      <c r="H40" s="204">
        <v>14000</v>
      </c>
      <c r="I40" s="204">
        <v>7305.49</v>
      </c>
      <c r="J40" s="233">
        <f t="shared" si="2"/>
        <v>52.182071428571433</v>
      </c>
    </row>
    <row r="41" spans="2:10" ht="20.100000000000001" customHeight="1">
      <c r="B41" s="276" t="s">
        <v>157</v>
      </c>
      <c r="C41" s="277"/>
      <c r="D41" s="277"/>
      <c r="E41" s="278"/>
      <c r="F41" s="204">
        <v>30000</v>
      </c>
      <c r="G41" s="204">
        <v>47000</v>
      </c>
      <c r="H41" s="204">
        <v>47000</v>
      </c>
      <c r="I41" s="204">
        <v>52680.29</v>
      </c>
      <c r="J41" s="233">
        <f t="shared" si="2"/>
        <v>112.0857234042553</v>
      </c>
    </row>
    <row r="42" spans="2:10" ht="20.100000000000001" customHeight="1">
      <c r="B42" s="276" t="s">
        <v>158</v>
      </c>
      <c r="C42" s="277"/>
      <c r="D42" s="277"/>
      <c r="E42" s="278"/>
      <c r="F42" s="204">
        <v>10100</v>
      </c>
      <c r="G42" s="204">
        <v>17000</v>
      </c>
      <c r="H42" s="204">
        <v>17000</v>
      </c>
      <c r="I42" s="204">
        <v>32790.79</v>
      </c>
      <c r="J42" s="233">
        <f t="shared" si="2"/>
        <v>192.887</v>
      </c>
    </row>
    <row r="43" spans="2:10" ht="20.100000000000001" customHeight="1">
      <c r="B43" s="276" t="s">
        <v>159</v>
      </c>
      <c r="C43" s="277"/>
      <c r="D43" s="277"/>
      <c r="E43" s="278"/>
      <c r="F43" s="204">
        <v>13000</v>
      </c>
      <c r="G43" s="204">
        <v>15000</v>
      </c>
      <c r="H43" s="204">
        <v>15000</v>
      </c>
      <c r="I43" s="204">
        <v>11803.1</v>
      </c>
      <c r="J43" s="233">
        <f t="shared" si="2"/>
        <v>78.687333333333328</v>
      </c>
    </row>
    <row r="44" spans="2:10" ht="20.100000000000001" customHeight="1">
      <c r="B44" s="276" t="s">
        <v>160</v>
      </c>
      <c r="C44" s="277"/>
      <c r="D44" s="277"/>
      <c r="E44" s="278"/>
      <c r="F44" s="204">
        <v>3500</v>
      </c>
      <c r="G44" s="204">
        <v>5000</v>
      </c>
      <c r="H44" s="204">
        <v>5000</v>
      </c>
      <c r="I44" s="204">
        <v>5572.97</v>
      </c>
      <c r="J44" s="233">
        <f t="shared" si="2"/>
        <v>111.4594</v>
      </c>
    </row>
    <row r="45" spans="2:10" ht="20.100000000000001" customHeight="1">
      <c r="B45" s="276" t="s">
        <v>161</v>
      </c>
      <c r="C45" s="277"/>
      <c r="D45" s="277"/>
      <c r="E45" s="278"/>
      <c r="F45" s="204">
        <v>1000</v>
      </c>
      <c r="G45" s="204">
        <v>300</v>
      </c>
      <c r="H45" s="204">
        <v>300</v>
      </c>
      <c r="I45" s="204">
        <v>51.05</v>
      </c>
      <c r="J45" s="233">
        <f t="shared" si="2"/>
        <v>17.016666666666666</v>
      </c>
    </row>
    <row r="46" spans="2:10" ht="20.100000000000001" customHeight="1">
      <c r="B46" s="276" t="s">
        <v>162</v>
      </c>
      <c r="C46" s="277"/>
      <c r="D46" s="277"/>
      <c r="E46" s="278"/>
      <c r="F46" s="204">
        <v>13000</v>
      </c>
      <c r="G46" s="204">
        <v>13000</v>
      </c>
      <c r="H46" s="204">
        <v>13000</v>
      </c>
      <c r="I46" s="204">
        <v>11373.76</v>
      </c>
      <c r="J46" s="233">
        <f t="shared" si="2"/>
        <v>87.490461538461545</v>
      </c>
    </row>
    <row r="47" spans="2:10" ht="20.100000000000001" customHeight="1">
      <c r="B47" s="276" t="s">
        <v>163</v>
      </c>
      <c r="C47" s="277"/>
      <c r="D47" s="277"/>
      <c r="E47" s="278"/>
      <c r="F47" s="204">
        <v>14000</v>
      </c>
      <c r="G47" s="204">
        <v>14000</v>
      </c>
      <c r="H47" s="204">
        <v>14000</v>
      </c>
      <c r="I47" s="204">
        <v>15174.53</v>
      </c>
      <c r="J47" s="233">
        <f t="shared" si="2"/>
        <v>108.3895</v>
      </c>
    </row>
    <row r="48" spans="2:10" ht="20.100000000000001" customHeight="1">
      <c r="B48" s="276" t="s">
        <v>164</v>
      </c>
      <c r="C48" s="277"/>
      <c r="D48" s="277"/>
      <c r="E48" s="278"/>
      <c r="F48" s="204">
        <v>20000</v>
      </c>
      <c r="G48" s="204">
        <v>21000</v>
      </c>
      <c r="H48" s="204">
        <v>21000</v>
      </c>
      <c r="I48" s="204">
        <v>21916.51</v>
      </c>
      <c r="J48" s="233">
        <f t="shared" si="2"/>
        <v>104.36433333333332</v>
      </c>
    </row>
    <row r="49" spans="2:10" ht="20.100000000000001" customHeight="1">
      <c r="B49" s="276" t="s">
        <v>165</v>
      </c>
      <c r="C49" s="277"/>
      <c r="D49" s="277"/>
      <c r="E49" s="278"/>
      <c r="F49" s="204">
        <v>7500</v>
      </c>
      <c r="G49" s="204">
        <v>8500</v>
      </c>
      <c r="H49" s="204">
        <v>8500</v>
      </c>
      <c r="I49" s="204">
        <v>8404.1299999999992</v>
      </c>
      <c r="J49" s="233">
        <f t="shared" si="2"/>
        <v>98.872117647058815</v>
      </c>
    </row>
    <row r="50" spans="2:10" ht="20.100000000000001" customHeight="1">
      <c r="B50" s="276" t="s">
        <v>166</v>
      </c>
      <c r="C50" s="277"/>
      <c r="D50" s="277"/>
      <c r="E50" s="278"/>
      <c r="F50" s="204">
        <v>9000</v>
      </c>
      <c r="G50" s="204">
        <v>9000</v>
      </c>
      <c r="H50" s="204">
        <v>9000</v>
      </c>
      <c r="I50" s="204">
        <v>3207.15</v>
      </c>
      <c r="J50" s="233">
        <f t="shared" si="2"/>
        <v>35.634999999999998</v>
      </c>
    </row>
    <row r="51" spans="2:10" ht="20.100000000000001" customHeight="1">
      <c r="B51" s="276" t="s">
        <v>167</v>
      </c>
      <c r="C51" s="277"/>
      <c r="D51" s="277"/>
      <c r="E51" s="278"/>
      <c r="F51" s="204">
        <v>850</v>
      </c>
      <c r="G51" s="204">
        <v>850</v>
      </c>
      <c r="H51" s="204">
        <v>850</v>
      </c>
      <c r="I51" s="204">
        <v>620</v>
      </c>
      <c r="J51" s="233">
        <f t="shared" si="2"/>
        <v>72.941176470588232</v>
      </c>
    </row>
    <row r="52" spans="2:10" ht="20.100000000000001" customHeight="1">
      <c r="B52" s="276" t="s">
        <v>168</v>
      </c>
      <c r="C52" s="277"/>
      <c r="D52" s="277"/>
      <c r="E52" s="278"/>
      <c r="F52" s="204">
        <v>550</v>
      </c>
      <c r="G52" s="204">
        <v>550</v>
      </c>
      <c r="H52" s="204">
        <v>550</v>
      </c>
      <c r="I52" s="204">
        <v>467.28</v>
      </c>
      <c r="J52" s="233">
        <f t="shared" si="2"/>
        <v>84.96</v>
      </c>
    </row>
    <row r="53" spans="2:10" ht="20.100000000000001" customHeight="1">
      <c r="B53" s="276" t="s">
        <v>169</v>
      </c>
      <c r="C53" s="277"/>
      <c r="D53" s="277"/>
      <c r="E53" s="278"/>
      <c r="F53" s="204">
        <v>1000</v>
      </c>
      <c r="G53" s="204">
        <v>300</v>
      </c>
      <c r="H53" s="204">
        <v>300</v>
      </c>
      <c r="I53" s="204">
        <v>151.4</v>
      </c>
      <c r="J53" s="233">
        <f t="shared" si="2"/>
        <v>50.466666666666669</v>
      </c>
    </row>
    <row r="54" spans="2:10" ht="20.100000000000001" customHeight="1">
      <c r="B54" s="273" t="s">
        <v>125</v>
      </c>
      <c r="C54" s="274"/>
      <c r="D54" s="274"/>
      <c r="E54" s="275"/>
      <c r="F54" s="96">
        <f>SUM(F55)</f>
        <v>1500</v>
      </c>
      <c r="G54" s="96">
        <f t="shared" ref="G54:I54" si="15">SUM(G55)</f>
        <v>2000</v>
      </c>
      <c r="H54" s="96">
        <f t="shared" si="15"/>
        <v>2000</v>
      </c>
      <c r="I54" s="96">
        <f t="shared" si="15"/>
        <v>1777.18</v>
      </c>
      <c r="J54" s="148">
        <f t="shared" si="2"/>
        <v>88.858999999999995</v>
      </c>
    </row>
    <row r="55" spans="2:10" ht="20.100000000000001" customHeight="1">
      <c r="B55" s="276" t="s">
        <v>170</v>
      </c>
      <c r="C55" s="277"/>
      <c r="D55" s="277"/>
      <c r="E55" s="278"/>
      <c r="F55" s="204">
        <v>1500</v>
      </c>
      <c r="G55" s="204">
        <v>2000</v>
      </c>
      <c r="H55" s="204">
        <v>2000</v>
      </c>
      <c r="I55" s="204">
        <v>1777.18</v>
      </c>
      <c r="J55" s="233">
        <f t="shared" si="2"/>
        <v>88.858999999999995</v>
      </c>
    </row>
    <row r="56" spans="2:10" ht="20.100000000000001" customHeight="1">
      <c r="B56" s="273" t="s">
        <v>127</v>
      </c>
      <c r="C56" s="274"/>
      <c r="D56" s="274"/>
      <c r="E56" s="275"/>
      <c r="F56" s="96">
        <f>SUM(F57,F58)</f>
        <v>1765</v>
      </c>
      <c r="G56" s="96">
        <f t="shared" ref="G56:I56" si="16">SUM(G57,G58)</f>
        <v>281</v>
      </c>
      <c r="H56" s="96">
        <f t="shared" si="16"/>
        <v>281</v>
      </c>
      <c r="I56" s="96">
        <f t="shared" si="16"/>
        <v>80.400000000000006</v>
      </c>
      <c r="J56" s="148">
        <f t="shared" si="2"/>
        <v>28.612099644128115</v>
      </c>
    </row>
    <row r="57" spans="2:10" ht="20.100000000000001" customHeight="1">
      <c r="B57" s="276" t="s">
        <v>171</v>
      </c>
      <c r="C57" s="277"/>
      <c r="D57" s="277"/>
      <c r="E57" s="278"/>
      <c r="F57" s="204">
        <v>1000</v>
      </c>
      <c r="G57" s="204">
        <v>81</v>
      </c>
      <c r="H57" s="204">
        <v>81</v>
      </c>
      <c r="I57" s="204">
        <v>80.400000000000006</v>
      </c>
      <c r="J57" s="233">
        <f t="shared" si="2"/>
        <v>99.259259259259267</v>
      </c>
    </row>
    <row r="58" spans="2:10" ht="20.100000000000001" customHeight="1">
      <c r="B58" s="276" t="s">
        <v>172</v>
      </c>
      <c r="C58" s="277"/>
      <c r="D58" s="277"/>
      <c r="E58" s="278"/>
      <c r="F58" s="204">
        <v>765</v>
      </c>
      <c r="G58" s="204">
        <v>200</v>
      </c>
      <c r="H58" s="204">
        <v>200</v>
      </c>
      <c r="I58" s="204">
        <v>0</v>
      </c>
      <c r="J58" s="233">
        <f t="shared" si="2"/>
        <v>0</v>
      </c>
    </row>
    <row r="59" spans="2:10" ht="20.100000000000001" customHeight="1">
      <c r="B59" s="301" t="s">
        <v>173</v>
      </c>
      <c r="C59" s="302"/>
      <c r="D59" s="302"/>
      <c r="E59" s="303"/>
      <c r="F59" s="139">
        <f>SUM(F60)</f>
        <v>31600</v>
      </c>
      <c r="G59" s="139">
        <f t="shared" ref="G59:I59" si="17">SUM(G60)</f>
        <v>49385</v>
      </c>
      <c r="H59" s="139">
        <f t="shared" si="17"/>
        <v>49385</v>
      </c>
      <c r="I59" s="139">
        <f t="shared" si="17"/>
        <v>49385</v>
      </c>
      <c r="J59" s="146">
        <f t="shared" si="2"/>
        <v>100</v>
      </c>
    </row>
    <row r="60" spans="2:10" ht="20.100000000000001" customHeight="1">
      <c r="B60" s="313" t="s">
        <v>133</v>
      </c>
      <c r="C60" s="314"/>
      <c r="D60" s="314"/>
      <c r="E60" s="315"/>
      <c r="F60" s="138">
        <f>SUM(F61)</f>
        <v>31600</v>
      </c>
      <c r="G60" s="138">
        <f t="shared" ref="G60:I60" si="18">SUM(G61)</f>
        <v>49385</v>
      </c>
      <c r="H60" s="138">
        <f t="shared" si="18"/>
        <v>49385</v>
      </c>
      <c r="I60" s="138">
        <f t="shared" si="18"/>
        <v>49385</v>
      </c>
      <c r="J60" s="147">
        <f t="shared" si="2"/>
        <v>100</v>
      </c>
    </row>
    <row r="61" spans="2:10" ht="20.100000000000001" customHeight="1">
      <c r="B61" s="313" t="s">
        <v>134</v>
      </c>
      <c r="C61" s="314"/>
      <c r="D61" s="314"/>
      <c r="E61" s="315"/>
      <c r="F61" s="138">
        <f>SUM(F62,F70,F72)</f>
        <v>31600</v>
      </c>
      <c r="G61" s="138">
        <f t="shared" ref="G61:I61" si="19">SUM(G62,G70,G72)</f>
        <v>49385</v>
      </c>
      <c r="H61" s="138">
        <f t="shared" si="19"/>
        <v>49385</v>
      </c>
      <c r="I61" s="138">
        <f t="shared" si="19"/>
        <v>49385</v>
      </c>
      <c r="J61" s="147">
        <f t="shared" si="2"/>
        <v>100</v>
      </c>
    </row>
    <row r="62" spans="2:10" ht="20.100000000000001" customHeight="1">
      <c r="B62" s="273" t="s">
        <v>124</v>
      </c>
      <c r="C62" s="274"/>
      <c r="D62" s="274"/>
      <c r="E62" s="275"/>
      <c r="F62" s="96">
        <f>SUM(F63:F69)</f>
        <v>26600</v>
      </c>
      <c r="G62" s="96">
        <f t="shared" ref="G62:I62" si="20">SUM(G63:G69)</f>
        <v>41885</v>
      </c>
      <c r="H62" s="96">
        <f t="shared" si="20"/>
        <v>41885</v>
      </c>
      <c r="I62" s="96">
        <f t="shared" si="20"/>
        <v>41885</v>
      </c>
      <c r="J62" s="148">
        <f t="shared" si="2"/>
        <v>100</v>
      </c>
    </row>
    <row r="63" spans="2:10" ht="20.100000000000001" customHeight="1">
      <c r="B63" s="276" t="s">
        <v>154</v>
      </c>
      <c r="C63" s="277"/>
      <c r="D63" s="277"/>
      <c r="E63" s="278"/>
      <c r="F63" s="204">
        <v>1000</v>
      </c>
      <c r="G63" s="204">
        <v>3000</v>
      </c>
      <c r="H63" s="204">
        <v>3000</v>
      </c>
      <c r="I63" s="204">
        <v>2751.85</v>
      </c>
      <c r="J63" s="233">
        <f t="shared" si="2"/>
        <v>91.728333333333339</v>
      </c>
    </row>
    <row r="64" spans="2:10" ht="20.100000000000001" customHeight="1">
      <c r="B64" s="276" t="s">
        <v>155</v>
      </c>
      <c r="C64" s="277"/>
      <c r="D64" s="277"/>
      <c r="E64" s="278"/>
      <c r="F64" s="204">
        <v>1000</v>
      </c>
      <c r="G64" s="204">
        <v>1000</v>
      </c>
      <c r="H64" s="204">
        <v>1000</v>
      </c>
      <c r="I64" s="204">
        <v>0</v>
      </c>
      <c r="J64" s="233">
        <f t="shared" si="2"/>
        <v>0</v>
      </c>
    </row>
    <row r="65" spans="2:10" ht="20.100000000000001" customHeight="1">
      <c r="B65" s="276" t="s">
        <v>157</v>
      </c>
      <c r="C65" s="277"/>
      <c r="D65" s="277"/>
      <c r="E65" s="278"/>
      <c r="F65" s="204">
        <v>3000</v>
      </c>
      <c r="G65" s="204">
        <v>3000</v>
      </c>
      <c r="H65" s="204">
        <v>3000</v>
      </c>
      <c r="I65" s="204">
        <v>4270.63</v>
      </c>
      <c r="J65" s="233">
        <f t="shared" si="2"/>
        <v>142.35433333333333</v>
      </c>
    </row>
    <row r="66" spans="2:10" ht="20.100000000000001" customHeight="1">
      <c r="B66" s="276" t="s">
        <v>158</v>
      </c>
      <c r="C66" s="277"/>
      <c r="D66" s="277"/>
      <c r="E66" s="278"/>
      <c r="F66" s="204">
        <v>10000</v>
      </c>
      <c r="G66" s="204">
        <v>20000</v>
      </c>
      <c r="H66" s="204">
        <v>20000</v>
      </c>
      <c r="I66" s="204">
        <v>23441.78</v>
      </c>
      <c r="J66" s="233">
        <f t="shared" si="2"/>
        <v>117.2089</v>
      </c>
    </row>
    <row r="67" spans="2:10" ht="20.100000000000001" customHeight="1">
      <c r="B67" s="276" t="s">
        <v>161</v>
      </c>
      <c r="C67" s="277"/>
      <c r="D67" s="277"/>
      <c r="E67" s="278"/>
      <c r="F67" s="204">
        <v>600</v>
      </c>
      <c r="G67" s="204">
        <v>600</v>
      </c>
      <c r="H67" s="204">
        <v>600</v>
      </c>
      <c r="I67" s="204">
        <v>0</v>
      </c>
      <c r="J67" s="233">
        <v>0</v>
      </c>
    </row>
    <row r="68" spans="2:10" ht="20.100000000000001" customHeight="1">
      <c r="B68" s="276" t="s">
        <v>162</v>
      </c>
      <c r="C68" s="277"/>
      <c r="D68" s="277"/>
      <c r="E68" s="278"/>
      <c r="F68" s="204">
        <v>10000</v>
      </c>
      <c r="G68" s="204">
        <v>13285</v>
      </c>
      <c r="H68" s="204">
        <v>13285</v>
      </c>
      <c r="I68" s="204">
        <v>7070.74</v>
      </c>
      <c r="J68" s="233">
        <f t="shared" si="2"/>
        <v>53.22348513360933</v>
      </c>
    </row>
    <row r="69" spans="2:10" ht="20.100000000000001" customHeight="1">
      <c r="B69" s="276" t="s">
        <v>164</v>
      </c>
      <c r="C69" s="277"/>
      <c r="D69" s="277"/>
      <c r="E69" s="278"/>
      <c r="F69" s="204">
        <v>1000</v>
      </c>
      <c r="G69" s="204">
        <v>1000</v>
      </c>
      <c r="H69" s="204">
        <v>1000</v>
      </c>
      <c r="I69" s="204">
        <v>4350</v>
      </c>
      <c r="J69" s="233">
        <v>0</v>
      </c>
    </row>
    <row r="70" spans="2:10" ht="20.100000000000001" customHeight="1">
      <c r="B70" s="273" t="s">
        <v>126</v>
      </c>
      <c r="C70" s="274"/>
      <c r="D70" s="274"/>
      <c r="E70" s="275"/>
      <c r="F70" s="96">
        <f>SUM(F71)</f>
        <v>1000</v>
      </c>
      <c r="G70" s="96">
        <f t="shared" ref="G70:I70" si="21">SUM(G71)</f>
        <v>0</v>
      </c>
      <c r="H70" s="96">
        <f t="shared" si="21"/>
        <v>0</v>
      </c>
      <c r="I70" s="96">
        <f t="shared" si="21"/>
        <v>0</v>
      </c>
      <c r="J70" s="148">
        <v>0</v>
      </c>
    </row>
    <row r="71" spans="2:10" ht="20.100000000000001" customHeight="1">
      <c r="B71" s="276" t="s">
        <v>174</v>
      </c>
      <c r="C71" s="277"/>
      <c r="D71" s="277"/>
      <c r="E71" s="278"/>
      <c r="F71" s="204">
        <v>1000</v>
      </c>
      <c r="G71" s="204">
        <v>0</v>
      </c>
      <c r="H71" s="204">
        <v>0</v>
      </c>
      <c r="I71" s="204">
        <v>0</v>
      </c>
      <c r="J71" s="233">
        <v>0</v>
      </c>
    </row>
    <row r="72" spans="2:10" ht="20.100000000000001" customHeight="1">
      <c r="B72" s="273" t="s">
        <v>127</v>
      </c>
      <c r="C72" s="274"/>
      <c r="D72" s="274"/>
      <c r="E72" s="275"/>
      <c r="F72" s="96">
        <f>SUM(F73:F76)</f>
        <v>4000</v>
      </c>
      <c r="G72" s="96">
        <f t="shared" ref="G72:I72" si="22">SUM(G73:G76)</f>
        <v>7500</v>
      </c>
      <c r="H72" s="96">
        <f t="shared" si="22"/>
        <v>7500</v>
      </c>
      <c r="I72" s="96">
        <f t="shared" si="22"/>
        <v>7500</v>
      </c>
      <c r="J72" s="148">
        <f t="shared" si="2"/>
        <v>100</v>
      </c>
    </row>
    <row r="73" spans="2:10" ht="20.100000000000001" customHeight="1">
      <c r="B73" s="276" t="s">
        <v>175</v>
      </c>
      <c r="C73" s="277"/>
      <c r="D73" s="277"/>
      <c r="E73" s="278"/>
      <c r="F73" s="204">
        <v>1000</v>
      </c>
      <c r="G73" s="204">
        <v>0</v>
      </c>
      <c r="H73" s="204">
        <v>0</v>
      </c>
      <c r="I73" s="204">
        <v>0</v>
      </c>
      <c r="J73" s="233">
        <v>0</v>
      </c>
    </row>
    <row r="74" spans="2:10" ht="20.100000000000001" customHeight="1">
      <c r="B74" s="276" t="s">
        <v>176</v>
      </c>
      <c r="C74" s="277"/>
      <c r="D74" s="277"/>
      <c r="E74" s="278"/>
      <c r="F74" s="204">
        <v>500</v>
      </c>
      <c r="G74" s="204">
        <v>0</v>
      </c>
      <c r="H74" s="204">
        <v>0</v>
      </c>
      <c r="I74" s="204">
        <v>0</v>
      </c>
      <c r="J74" s="233">
        <v>0</v>
      </c>
    </row>
    <row r="75" spans="2:10" ht="20.100000000000001" customHeight="1">
      <c r="B75" s="276" t="s">
        <v>171</v>
      </c>
      <c r="C75" s="277"/>
      <c r="D75" s="277"/>
      <c r="E75" s="278"/>
      <c r="F75" s="204">
        <v>500</v>
      </c>
      <c r="G75" s="204">
        <v>0</v>
      </c>
      <c r="H75" s="204">
        <v>0</v>
      </c>
      <c r="I75" s="204">
        <v>0</v>
      </c>
      <c r="J75" s="233">
        <v>0</v>
      </c>
    </row>
    <row r="76" spans="2:10" ht="20.100000000000001" customHeight="1">
      <c r="B76" s="276" t="s">
        <v>177</v>
      </c>
      <c r="C76" s="277"/>
      <c r="D76" s="277"/>
      <c r="E76" s="278"/>
      <c r="F76" s="204">
        <v>2000</v>
      </c>
      <c r="G76" s="204">
        <v>7500</v>
      </c>
      <c r="H76" s="204">
        <v>7500</v>
      </c>
      <c r="I76" s="204">
        <v>7500</v>
      </c>
      <c r="J76" s="233">
        <f t="shared" ref="J76:J150" si="23">(I76/H76)*100</f>
        <v>100</v>
      </c>
    </row>
    <row r="77" spans="2:10" ht="31.5" customHeight="1">
      <c r="B77" s="316" t="s">
        <v>178</v>
      </c>
      <c r="C77" s="317"/>
      <c r="D77" s="317"/>
      <c r="E77" s="318"/>
      <c r="F77" s="139">
        <f>SUM(F78,F116,F139,F164,F170)</f>
        <v>349000</v>
      </c>
      <c r="G77" s="139">
        <f t="shared" ref="G77:I77" si="24">SUM(G78,G116,G139,G164,G170)</f>
        <v>516834</v>
      </c>
      <c r="H77" s="139">
        <f t="shared" si="24"/>
        <v>516834</v>
      </c>
      <c r="I77" s="139">
        <f t="shared" si="24"/>
        <v>266768.75</v>
      </c>
      <c r="J77" s="146">
        <f t="shared" si="23"/>
        <v>51.615944384463873</v>
      </c>
    </row>
    <row r="78" spans="2:10" ht="20.100000000000001" customHeight="1">
      <c r="B78" s="313" t="s">
        <v>135</v>
      </c>
      <c r="C78" s="314"/>
      <c r="D78" s="314"/>
      <c r="E78" s="315"/>
      <c r="F78" s="138">
        <f>SUM(F79)</f>
        <v>120000</v>
      </c>
      <c r="G78" s="138">
        <f t="shared" ref="G78:I78" si="25">SUM(G79)</f>
        <v>199137</v>
      </c>
      <c r="H78" s="138">
        <f t="shared" si="25"/>
        <v>199137</v>
      </c>
      <c r="I78" s="138">
        <f t="shared" si="25"/>
        <v>118186.32</v>
      </c>
      <c r="J78" s="147">
        <f t="shared" si="23"/>
        <v>59.349252022476996</v>
      </c>
    </row>
    <row r="79" spans="2:10" ht="20.100000000000001" customHeight="1">
      <c r="B79" s="313" t="s">
        <v>136</v>
      </c>
      <c r="C79" s="314"/>
      <c r="D79" s="314"/>
      <c r="E79" s="315"/>
      <c r="F79" s="138">
        <f>SUM(F80,F84,F108,F110,F114)</f>
        <v>120000</v>
      </c>
      <c r="G79" s="138">
        <f t="shared" ref="G79:I79" si="26">SUM(G80,G84,G108,G110,G114)</f>
        <v>199137</v>
      </c>
      <c r="H79" s="138">
        <f t="shared" si="26"/>
        <v>199137</v>
      </c>
      <c r="I79" s="138">
        <f t="shared" si="26"/>
        <v>118186.32</v>
      </c>
      <c r="J79" s="147">
        <f t="shared" si="23"/>
        <v>59.349252022476996</v>
      </c>
    </row>
    <row r="80" spans="2:10" ht="20.100000000000001" customHeight="1">
      <c r="B80" s="273" t="s">
        <v>123</v>
      </c>
      <c r="C80" s="274"/>
      <c r="D80" s="274"/>
      <c r="E80" s="275"/>
      <c r="F80" s="96">
        <f>SUM(F81:F83)</f>
        <v>26300</v>
      </c>
      <c r="G80" s="96">
        <f>SUM(G81:G83)</f>
        <v>26300</v>
      </c>
      <c r="H80" s="96">
        <f t="shared" ref="H80:I80" si="27">SUM(H81:H83)</f>
        <v>26300</v>
      </c>
      <c r="I80" s="96">
        <f t="shared" si="27"/>
        <v>0</v>
      </c>
      <c r="J80" s="148">
        <f t="shared" si="23"/>
        <v>0</v>
      </c>
    </row>
    <row r="81" spans="2:10" ht="20.100000000000001" customHeight="1">
      <c r="B81" s="276" t="s">
        <v>146</v>
      </c>
      <c r="C81" s="277"/>
      <c r="D81" s="277"/>
      <c r="E81" s="278"/>
      <c r="F81" s="204">
        <v>20000</v>
      </c>
      <c r="G81" s="204">
        <v>20000</v>
      </c>
      <c r="H81" s="204">
        <v>20000</v>
      </c>
      <c r="I81" s="204">
        <v>0</v>
      </c>
      <c r="J81" s="233">
        <v>0</v>
      </c>
    </row>
    <row r="82" spans="2:10" ht="20.100000000000001" customHeight="1">
      <c r="B82" s="276" t="s">
        <v>147</v>
      </c>
      <c r="C82" s="277"/>
      <c r="D82" s="277"/>
      <c r="E82" s="278"/>
      <c r="F82" s="204">
        <v>3000</v>
      </c>
      <c r="G82" s="204">
        <v>3000</v>
      </c>
      <c r="H82" s="204">
        <v>3000</v>
      </c>
      <c r="I82" s="204">
        <v>0</v>
      </c>
      <c r="J82" s="233">
        <v>0</v>
      </c>
    </row>
    <row r="83" spans="2:10" ht="20.100000000000001" customHeight="1">
      <c r="B83" s="276" t="s">
        <v>148</v>
      </c>
      <c r="C83" s="277"/>
      <c r="D83" s="277"/>
      <c r="E83" s="278"/>
      <c r="F83" s="204">
        <v>3300</v>
      </c>
      <c r="G83" s="204">
        <v>3300</v>
      </c>
      <c r="H83" s="204">
        <v>3300</v>
      </c>
      <c r="I83" s="204">
        <v>0</v>
      </c>
      <c r="J83" s="233">
        <v>0</v>
      </c>
    </row>
    <row r="84" spans="2:10" ht="20.100000000000001" customHeight="1">
      <c r="B84" s="273" t="s">
        <v>124</v>
      </c>
      <c r="C84" s="274"/>
      <c r="D84" s="274"/>
      <c r="E84" s="275"/>
      <c r="F84" s="96">
        <f>SUM(F85:F107)</f>
        <v>87700</v>
      </c>
      <c r="G84" s="96">
        <f>SUM(G85:G107)</f>
        <v>137037</v>
      </c>
      <c r="H84" s="96">
        <f>SUM(H85:H107)</f>
        <v>137037</v>
      </c>
      <c r="I84" s="96">
        <f>SUM(I85:I107)</f>
        <v>117011.07</v>
      </c>
      <c r="J84" s="148">
        <f t="shared" si="23"/>
        <v>85.386479563913397</v>
      </c>
    </row>
    <row r="85" spans="2:10" ht="20.100000000000001" customHeight="1">
      <c r="B85" s="276" t="s">
        <v>149</v>
      </c>
      <c r="C85" s="277"/>
      <c r="D85" s="277"/>
      <c r="E85" s="278"/>
      <c r="F85" s="204">
        <v>2000</v>
      </c>
      <c r="G85" s="204">
        <v>4000</v>
      </c>
      <c r="H85" s="204">
        <v>4000</v>
      </c>
      <c r="I85" s="204">
        <v>258.51</v>
      </c>
      <c r="J85" s="233">
        <f t="shared" si="23"/>
        <v>6.4627500000000007</v>
      </c>
    </row>
    <row r="86" spans="2:10" ht="20.100000000000001" customHeight="1">
      <c r="B86" s="276" t="s">
        <v>150</v>
      </c>
      <c r="C86" s="277"/>
      <c r="D86" s="277"/>
      <c r="E86" s="278"/>
      <c r="F86" s="204">
        <v>4000</v>
      </c>
      <c r="G86" s="204">
        <v>4000</v>
      </c>
      <c r="H86" s="204">
        <v>4000</v>
      </c>
      <c r="I86" s="204">
        <v>0</v>
      </c>
      <c r="J86" s="233">
        <f t="shared" si="23"/>
        <v>0</v>
      </c>
    </row>
    <row r="87" spans="2:10" ht="20.100000000000001" customHeight="1">
      <c r="B87" s="276" t="s">
        <v>151</v>
      </c>
      <c r="C87" s="277"/>
      <c r="D87" s="277"/>
      <c r="E87" s="278"/>
      <c r="F87" s="204">
        <v>2000</v>
      </c>
      <c r="G87" s="204">
        <v>5000</v>
      </c>
      <c r="H87" s="204">
        <v>5000</v>
      </c>
      <c r="I87" s="204">
        <v>98</v>
      </c>
      <c r="J87" s="233">
        <f t="shared" si="23"/>
        <v>1.96</v>
      </c>
    </row>
    <row r="88" spans="2:10" ht="20.100000000000001" customHeight="1">
      <c r="B88" s="276" t="s">
        <v>152</v>
      </c>
      <c r="C88" s="277"/>
      <c r="D88" s="277"/>
      <c r="E88" s="278"/>
      <c r="F88" s="204">
        <v>3000</v>
      </c>
      <c r="G88" s="204">
        <v>5000</v>
      </c>
      <c r="H88" s="204">
        <v>5000</v>
      </c>
      <c r="I88" s="204">
        <v>181.35</v>
      </c>
      <c r="J88" s="233">
        <f t="shared" si="23"/>
        <v>3.6269999999999998</v>
      </c>
    </row>
    <row r="89" spans="2:10" ht="20.100000000000001" customHeight="1">
      <c r="B89" s="276" t="s">
        <v>179</v>
      </c>
      <c r="C89" s="277"/>
      <c r="D89" s="277"/>
      <c r="E89" s="278"/>
      <c r="F89" s="204">
        <v>22000</v>
      </c>
      <c r="G89" s="204">
        <v>30000</v>
      </c>
      <c r="H89" s="204">
        <v>30000</v>
      </c>
      <c r="I89" s="204">
        <v>40699.22</v>
      </c>
      <c r="J89" s="233">
        <f t="shared" si="23"/>
        <v>135.66406666666666</v>
      </c>
    </row>
    <row r="90" spans="2:10" ht="20.100000000000001" customHeight="1">
      <c r="B90" s="276" t="s">
        <v>153</v>
      </c>
      <c r="C90" s="277"/>
      <c r="D90" s="277"/>
      <c r="E90" s="278"/>
      <c r="F90" s="204">
        <v>5000</v>
      </c>
      <c r="G90" s="204">
        <v>5000</v>
      </c>
      <c r="H90" s="204">
        <v>5000</v>
      </c>
      <c r="I90" s="204">
        <v>2109.35</v>
      </c>
      <c r="J90" s="233">
        <f t="shared" si="23"/>
        <v>42.186999999999998</v>
      </c>
    </row>
    <row r="91" spans="2:10" ht="20.100000000000001" customHeight="1">
      <c r="B91" s="276" t="s">
        <v>154</v>
      </c>
      <c r="C91" s="277"/>
      <c r="D91" s="277"/>
      <c r="E91" s="278"/>
      <c r="F91" s="204">
        <v>2000</v>
      </c>
      <c r="G91" s="204">
        <v>2000</v>
      </c>
      <c r="H91" s="204">
        <v>2000</v>
      </c>
      <c r="I91" s="204">
        <v>93.51</v>
      </c>
      <c r="J91" s="233">
        <f t="shared" si="23"/>
        <v>4.6755000000000004</v>
      </c>
    </row>
    <row r="92" spans="2:10" ht="20.100000000000001" customHeight="1">
      <c r="B92" s="276" t="s">
        <v>155</v>
      </c>
      <c r="C92" s="277"/>
      <c r="D92" s="277"/>
      <c r="E92" s="278"/>
      <c r="F92" s="204">
        <v>3000</v>
      </c>
      <c r="G92" s="204">
        <v>3000</v>
      </c>
      <c r="H92" s="204">
        <v>3000</v>
      </c>
      <c r="I92" s="204">
        <v>38</v>
      </c>
      <c r="J92" s="233">
        <f t="shared" si="23"/>
        <v>1.2666666666666666</v>
      </c>
    </row>
    <row r="93" spans="2:10" ht="20.100000000000001" customHeight="1">
      <c r="B93" s="276" t="s">
        <v>156</v>
      </c>
      <c r="C93" s="277"/>
      <c r="D93" s="277"/>
      <c r="E93" s="278"/>
      <c r="F93" s="204">
        <v>2000</v>
      </c>
      <c r="G93" s="204">
        <v>5000</v>
      </c>
      <c r="H93" s="204">
        <v>5000</v>
      </c>
      <c r="I93" s="204">
        <v>0</v>
      </c>
      <c r="J93" s="233">
        <f t="shared" si="23"/>
        <v>0</v>
      </c>
    </row>
    <row r="94" spans="2:10" ht="20.100000000000001" customHeight="1">
      <c r="B94" s="276" t="s">
        <v>208</v>
      </c>
      <c r="C94" s="277"/>
      <c r="D94" s="277"/>
      <c r="E94" s="278"/>
      <c r="F94" s="204">
        <v>3000</v>
      </c>
      <c r="G94" s="204">
        <v>3000</v>
      </c>
      <c r="H94" s="204">
        <v>3000</v>
      </c>
      <c r="I94" s="204">
        <v>2103.08</v>
      </c>
      <c r="J94" s="233">
        <f t="shared" si="23"/>
        <v>70.102666666666664</v>
      </c>
    </row>
    <row r="95" spans="2:10" ht="20.100000000000001" customHeight="1">
      <c r="B95" s="276" t="s">
        <v>157</v>
      </c>
      <c r="C95" s="277"/>
      <c r="D95" s="277"/>
      <c r="E95" s="278"/>
      <c r="F95" s="204">
        <v>5000</v>
      </c>
      <c r="G95" s="204">
        <v>10000</v>
      </c>
      <c r="H95" s="204">
        <v>10000</v>
      </c>
      <c r="I95" s="204">
        <v>2083.56</v>
      </c>
      <c r="J95" s="233">
        <f t="shared" si="23"/>
        <v>20.835599999999999</v>
      </c>
    </row>
    <row r="96" spans="2:10" ht="20.100000000000001" customHeight="1">
      <c r="B96" s="276" t="s">
        <v>158</v>
      </c>
      <c r="C96" s="277"/>
      <c r="D96" s="277"/>
      <c r="E96" s="278"/>
      <c r="F96" s="204">
        <v>10000</v>
      </c>
      <c r="G96" s="204">
        <v>25000</v>
      </c>
      <c r="H96" s="204">
        <v>25000</v>
      </c>
      <c r="I96" s="204">
        <v>24559.9</v>
      </c>
      <c r="J96" s="233">
        <f t="shared" si="23"/>
        <v>98.23960000000001</v>
      </c>
    </row>
    <row r="97" spans="2:10" ht="20.100000000000001" customHeight="1">
      <c r="B97" s="276" t="s">
        <v>159</v>
      </c>
      <c r="C97" s="277"/>
      <c r="D97" s="277"/>
      <c r="E97" s="278"/>
      <c r="F97" s="204">
        <v>3000</v>
      </c>
      <c r="G97" s="204">
        <v>4000</v>
      </c>
      <c r="H97" s="204">
        <v>4000</v>
      </c>
      <c r="I97" s="204">
        <v>2163.8200000000002</v>
      </c>
      <c r="J97" s="233">
        <f t="shared" si="23"/>
        <v>54.095500000000008</v>
      </c>
    </row>
    <row r="98" spans="2:10" ht="20.100000000000001" customHeight="1">
      <c r="B98" s="276" t="s">
        <v>160</v>
      </c>
      <c r="C98" s="277"/>
      <c r="D98" s="277"/>
      <c r="E98" s="278"/>
      <c r="F98" s="204">
        <v>2000</v>
      </c>
      <c r="G98" s="204">
        <v>2000</v>
      </c>
      <c r="H98" s="204">
        <v>2000</v>
      </c>
      <c r="I98" s="204">
        <v>248.04</v>
      </c>
      <c r="J98" s="233">
        <f t="shared" si="23"/>
        <v>12.401999999999999</v>
      </c>
    </row>
    <row r="99" spans="2:10" ht="20.100000000000001" customHeight="1">
      <c r="B99" s="276" t="s">
        <v>161</v>
      </c>
      <c r="C99" s="277"/>
      <c r="D99" s="277"/>
      <c r="E99" s="278"/>
      <c r="F99" s="204">
        <v>1300</v>
      </c>
      <c r="G99" s="204">
        <v>1300</v>
      </c>
      <c r="H99" s="204">
        <v>1300</v>
      </c>
      <c r="I99" s="204">
        <v>0</v>
      </c>
      <c r="J99" s="233">
        <f t="shared" si="23"/>
        <v>0</v>
      </c>
    </row>
    <row r="100" spans="2:10" ht="20.100000000000001" customHeight="1">
      <c r="B100" s="276" t="s">
        <v>162</v>
      </c>
      <c r="C100" s="277"/>
      <c r="D100" s="277"/>
      <c r="E100" s="278"/>
      <c r="F100" s="204">
        <v>5000</v>
      </c>
      <c r="G100" s="204">
        <v>13337</v>
      </c>
      <c r="H100" s="204">
        <v>13337</v>
      </c>
      <c r="I100" s="204">
        <v>18763.990000000002</v>
      </c>
      <c r="J100" s="233">
        <f t="shared" si="23"/>
        <v>140.69123491039966</v>
      </c>
    </row>
    <row r="101" spans="2:10" ht="20.100000000000001" customHeight="1">
      <c r="B101" s="276" t="s">
        <v>163</v>
      </c>
      <c r="C101" s="277"/>
      <c r="D101" s="277"/>
      <c r="E101" s="278"/>
      <c r="F101" s="204">
        <v>3000</v>
      </c>
      <c r="G101" s="204">
        <v>4000</v>
      </c>
      <c r="H101" s="204">
        <v>4000</v>
      </c>
      <c r="I101" s="204">
        <v>2612.79</v>
      </c>
      <c r="J101" s="233">
        <f t="shared" si="23"/>
        <v>65.319749999999999</v>
      </c>
    </row>
    <row r="102" spans="2:10" ht="20.100000000000001" customHeight="1">
      <c r="B102" s="276" t="s">
        <v>164</v>
      </c>
      <c r="C102" s="277"/>
      <c r="D102" s="277"/>
      <c r="E102" s="278"/>
      <c r="F102" s="204">
        <v>3000</v>
      </c>
      <c r="G102" s="204">
        <v>3000</v>
      </c>
      <c r="H102" s="204">
        <v>3000</v>
      </c>
      <c r="I102" s="204">
        <v>1775.52</v>
      </c>
      <c r="J102" s="233">
        <f t="shared" si="23"/>
        <v>59.184000000000005</v>
      </c>
    </row>
    <row r="103" spans="2:10" ht="20.100000000000001" customHeight="1">
      <c r="B103" s="319" t="s">
        <v>165</v>
      </c>
      <c r="C103" s="320"/>
      <c r="D103" s="320"/>
      <c r="E103" s="321"/>
      <c r="F103" s="204">
        <v>2000</v>
      </c>
      <c r="G103" s="204">
        <v>2000</v>
      </c>
      <c r="H103" s="204">
        <v>2000</v>
      </c>
      <c r="I103" s="204">
        <v>0</v>
      </c>
      <c r="J103" s="233">
        <f t="shared" si="23"/>
        <v>0</v>
      </c>
    </row>
    <row r="104" spans="2:10" ht="20.100000000000001" customHeight="1">
      <c r="B104" s="322" t="s">
        <v>166</v>
      </c>
      <c r="C104" s="323"/>
      <c r="D104" s="323"/>
      <c r="E104" s="324"/>
      <c r="F104" s="204">
        <v>1000</v>
      </c>
      <c r="G104" s="204">
        <v>1000</v>
      </c>
      <c r="H104" s="204">
        <v>1000</v>
      </c>
      <c r="I104" s="204">
        <v>11988.31</v>
      </c>
      <c r="J104" s="233">
        <f t="shared" si="23"/>
        <v>1198.8310000000001</v>
      </c>
    </row>
    <row r="105" spans="2:10" ht="20.100000000000001" customHeight="1">
      <c r="B105" s="276" t="s">
        <v>180</v>
      </c>
      <c r="C105" s="277"/>
      <c r="D105" s="277"/>
      <c r="E105" s="278"/>
      <c r="F105" s="204">
        <v>4000</v>
      </c>
      <c r="G105" s="204">
        <v>5000</v>
      </c>
      <c r="H105" s="204">
        <v>5000</v>
      </c>
      <c r="I105" s="204">
        <v>7123.95</v>
      </c>
      <c r="J105" s="233">
        <f t="shared" si="23"/>
        <v>142.47900000000001</v>
      </c>
    </row>
    <row r="106" spans="2:10" ht="20.100000000000001" customHeight="1">
      <c r="B106" s="276" t="s">
        <v>168</v>
      </c>
      <c r="C106" s="277"/>
      <c r="D106" s="277"/>
      <c r="E106" s="278"/>
      <c r="F106" s="204">
        <v>100</v>
      </c>
      <c r="G106" s="204">
        <v>100</v>
      </c>
      <c r="H106" s="204">
        <v>100</v>
      </c>
      <c r="I106" s="204">
        <v>42.48</v>
      </c>
      <c r="J106" s="233">
        <f t="shared" si="23"/>
        <v>42.48</v>
      </c>
    </row>
    <row r="107" spans="2:10" ht="20.100000000000001" customHeight="1">
      <c r="B107" s="276" t="s">
        <v>169</v>
      </c>
      <c r="C107" s="277"/>
      <c r="D107" s="277"/>
      <c r="E107" s="278"/>
      <c r="F107" s="204">
        <v>300</v>
      </c>
      <c r="G107" s="204">
        <v>300</v>
      </c>
      <c r="H107" s="204">
        <v>300</v>
      </c>
      <c r="I107" s="204">
        <v>67.69</v>
      </c>
      <c r="J107" s="233">
        <f t="shared" si="23"/>
        <v>22.563333333333333</v>
      </c>
    </row>
    <row r="108" spans="2:10" ht="20.100000000000001" customHeight="1">
      <c r="B108" s="273" t="s">
        <v>125</v>
      </c>
      <c r="C108" s="274"/>
      <c r="D108" s="274"/>
      <c r="E108" s="275"/>
      <c r="F108" s="96">
        <f>SUM(F109)</f>
        <v>300</v>
      </c>
      <c r="G108" s="96">
        <f>SUM(G109)</f>
        <v>800</v>
      </c>
      <c r="H108" s="96">
        <f t="shared" ref="H108:I108" si="28">SUM(H109)</f>
        <v>800</v>
      </c>
      <c r="I108" s="96">
        <f t="shared" si="28"/>
        <v>918.15</v>
      </c>
      <c r="J108" s="148">
        <f t="shared" si="23"/>
        <v>114.76875</v>
      </c>
    </row>
    <row r="109" spans="2:10" ht="20.100000000000001" customHeight="1">
      <c r="B109" s="276" t="s">
        <v>170</v>
      </c>
      <c r="C109" s="277"/>
      <c r="D109" s="277"/>
      <c r="E109" s="278"/>
      <c r="F109" s="204">
        <v>300</v>
      </c>
      <c r="G109" s="204">
        <v>800</v>
      </c>
      <c r="H109" s="204">
        <v>800</v>
      </c>
      <c r="I109" s="204">
        <v>918.15</v>
      </c>
      <c r="J109" s="233">
        <f t="shared" ref="J109" si="29">(I109/H109)*100</f>
        <v>114.76875</v>
      </c>
    </row>
    <row r="110" spans="2:10" ht="20.100000000000001" customHeight="1">
      <c r="B110" s="273" t="s">
        <v>127</v>
      </c>
      <c r="C110" s="274"/>
      <c r="D110" s="274"/>
      <c r="E110" s="275"/>
      <c r="F110" s="96">
        <f>SUM(F111:F113)</f>
        <v>3000</v>
      </c>
      <c r="G110" s="96">
        <f>SUM(G111:G113)</f>
        <v>22000</v>
      </c>
      <c r="H110" s="96">
        <f t="shared" ref="H110:I110" si="30">SUM(H111:H113)</f>
        <v>22000</v>
      </c>
      <c r="I110" s="96">
        <f t="shared" si="30"/>
        <v>257.10000000000002</v>
      </c>
      <c r="J110" s="148">
        <f t="shared" si="23"/>
        <v>1.1686363636363637</v>
      </c>
    </row>
    <row r="111" spans="2:10" ht="20.100000000000001" customHeight="1">
      <c r="B111" s="276" t="s">
        <v>171</v>
      </c>
      <c r="C111" s="277"/>
      <c r="D111" s="277"/>
      <c r="E111" s="278"/>
      <c r="F111" s="204">
        <v>1000</v>
      </c>
      <c r="G111" s="204">
        <v>1000</v>
      </c>
      <c r="H111" s="204">
        <v>1000</v>
      </c>
      <c r="I111" s="204">
        <v>41.58</v>
      </c>
      <c r="J111" s="233">
        <f t="shared" si="23"/>
        <v>4.1579999999999995</v>
      </c>
    </row>
    <row r="112" spans="2:10" ht="20.100000000000001" customHeight="1">
      <c r="B112" s="276" t="s">
        <v>172</v>
      </c>
      <c r="C112" s="277"/>
      <c r="D112" s="277"/>
      <c r="E112" s="278"/>
      <c r="F112" s="204">
        <v>1000</v>
      </c>
      <c r="G112" s="204">
        <v>1000</v>
      </c>
      <c r="H112" s="204">
        <v>1000</v>
      </c>
      <c r="I112" s="204">
        <v>0</v>
      </c>
      <c r="J112" s="233">
        <f t="shared" si="23"/>
        <v>0</v>
      </c>
    </row>
    <row r="113" spans="2:10" ht="20.100000000000001" customHeight="1">
      <c r="B113" s="276" t="s">
        <v>177</v>
      </c>
      <c r="C113" s="277"/>
      <c r="D113" s="277"/>
      <c r="E113" s="278"/>
      <c r="F113" s="204">
        <v>1000</v>
      </c>
      <c r="G113" s="204">
        <v>20000</v>
      </c>
      <c r="H113" s="204">
        <v>20000</v>
      </c>
      <c r="I113" s="204">
        <v>215.52</v>
      </c>
      <c r="J113" s="233">
        <f t="shared" si="23"/>
        <v>1.0776000000000001</v>
      </c>
    </row>
    <row r="114" spans="2:10" ht="20.100000000000001" customHeight="1">
      <c r="B114" s="325" t="s">
        <v>205</v>
      </c>
      <c r="C114" s="326"/>
      <c r="D114" s="326"/>
      <c r="E114" s="327"/>
      <c r="F114" s="96">
        <f>SUM(F115)</f>
        <v>2700</v>
      </c>
      <c r="G114" s="96">
        <f t="shared" ref="G114:I114" si="31">SUM(G115)</f>
        <v>13000</v>
      </c>
      <c r="H114" s="96">
        <f t="shared" si="31"/>
        <v>13000</v>
      </c>
      <c r="I114" s="96">
        <f t="shared" si="31"/>
        <v>0</v>
      </c>
      <c r="J114" s="148"/>
    </row>
    <row r="115" spans="2:10" ht="20.100000000000001" customHeight="1">
      <c r="B115" s="319" t="s">
        <v>206</v>
      </c>
      <c r="C115" s="320"/>
      <c r="D115" s="320"/>
      <c r="E115" s="321"/>
      <c r="F115" s="204">
        <v>2700</v>
      </c>
      <c r="G115" s="204">
        <v>13000</v>
      </c>
      <c r="H115" s="204">
        <v>13000</v>
      </c>
      <c r="I115" s="204">
        <v>0</v>
      </c>
      <c r="J115" s="233">
        <v>0</v>
      </c>
    </row>
    <row r="116" spans="2:10" ht="20.100000000000001" customHeight="1">
      <c r="B116" s="313" t="s">
        <v>137</v>
      </c>
      <c r="C116" s="314"/>
      <c r="D116" s="314"/>
      <c r="E116" s="315"/>
      <c r="F116" s="138">
        <f>SUM(F117)</f>
        <v>45000</v>
      </c>
      <c r="G116" s="138">
        <f t="shared" ref="G116:I116" si="32">SUM(G117)</f>
        <v>126177</v>
      </c>
      <c r="H116" s="138">
        <f t="shared" si="32"/>
        <v>126177</v>
      </c>
      <c r="I116" s="138">
        <f t="shared" si="32"/>
        <v>33964.47</v>
      </c>
      <c r="J116" s="138">
        <f t="shared" si="23"/>
        <v>26.918115028887989</v>
      </c>
    </row>
    <row r="117" spans="2:10" ht="20.100000000000001" customHeight="1">
      <c r="B117" s="313" t="s">
        <v>138</v>
      </c>
      <c r="C117" s="314"/>
      <c r="D117" s="314"/>
      <c r="E117" s="315"/>
      <c r="F117" s="138">
        <f>SUM(F118,F128,F130,F132,F137)</f>
        <v>45000</v>
      </c>
      <c r="G117" s="138">
        <f t="shared" ref="G117:I117" si="33">SUM(G118,G128,G130,G132,G137)</f>
        <v>126177</v>
      </c>
      <c r="H117" s="138">
        <f t="shared" si="33"/>
        <v>126177</v>
      </c>
      <c r="I117" s="138">
        <f t="shared" si="33"/>
        <v>33964.47</v>
      </c>
      <c r="J117" s="138">
        <f t="shared" si="23"/>
        <v>26.918115028887989</v>
      </c>
    </row>
    <row r="118" spans="2:10" ht="20.100000000000001" customHeight="1">
      <c r="B118" s="273" t="s">
        <v>124</v>
      </c>
      <c r="C118" s="274"/>
      <c r="D118" s="274"/>
      <c r="E118" s="275"/>
      <c r="F118" s="96">
        <f>SUM(F119:F127)</f>
        <v>30000</v>
      </c>
      <c r="G118" s="96">
        <f>SUM(G119:G127)</f>
        <v>68877</v>
      </c>
      <c r="H118" s="96">
        <f>SUM(H119:H127)</f>
        <v>68877</v>
      </c>
      <c r="I118" s="96">
        <f>SUM(I119:I127)</f>
        <v>0</v>
      </c>
      <c r="J118" s="148">
        <f t="shared" si="23"/>
        <v>0</v>
      </c>
    </row>
    <row r="119" spans="2:10" ht="20.100000000000001" customHeight="1">
      <c r="B119" s="276" t="s">
        <v>152</v>
      </c>
      <c r="C119" s="277"/>
      <c r="D119" s="277"/>
      <c r="E119" s="278"/>
      <c r="F119" s="204">
        <v>3000</v>
      </c>
      <c r="G119" s="204">
        <v>5000</v>
      </c>
      <c r="H119" s="204">
        <v>5000</v>
      </c>
      <c r="I119" s="204">
        <v>0</v>
      </c>
      <c r="J119" s="233">
        <f t="shared" si="23"/>
        <v>0</v>
      </c>
    </row>
    <row r="120" spans="2:10" ht="20.100000000000001" customHeight="1">
      <c r="B120" s="276" t="s">
        <v>153</v>
      </c>
      <c r="C120" s="277"/>
      <c r="D120" s="277"/>
      <c r="E120" s="278"/>
      <c r="F120" s="204">
        <v>3000</v>
      </c>
      <c r="G120" s="204">
        <v>5000</v>
      </c>
      <c r="H120" s="204">
        <v>5000</v>
      </c>
      <c r="I120" s="204">
        <v>0</v>
      </c>
      <c r="J120" s="233">
        <f t="shared" si="23"/>
        <v>0</v>
      </c>
    </row>
    <row r="121" spans="2:10" ht="20.100000000000001" customHeight="1">
      <c r="B121" s="276" t="s">
        <v>154</v>
      </c>
      <c r="C121" s="277"/>
      <c r="D121" s="277"/>
      <c r="E121" s="278"/>
      <c r="F121" s="204">
        <v>1000</v>
      </c>
      <c r="G121" s="204">
        <v>3000</v>
      </c>
      <c r="H121" s="204">
        <v>3000</v>
      </c>
      <c r="I121" s="204">
        <v>0</v>
      </c>
      <c r="J121" s="233">
        <f t="shared" si="23"/>
        <v>0</v>
      </c>
    </row>
    <row r="122" spans="2:10" ht="20.100000000000001" customHeight="1">
      <c r="B122" s="276" t="s">
        <v>156</v>
      </c>
      <c r="C122" s="277"/>
      <c r="D122" s="277"/>
      <c r="E122" s="278"/>
      <c r="F122" s="204">
        <v>1000</v>
      </c>
      <c r="G122" s="204">
        <v>2000</v>
      </c>
      <c r="H122" s="204">
        <v>2000</v>
      </c>
      <c r="I122" s="204">
        <v>0</v>
      </c>
      <c r="J122" s="233">
        <f t="shared" si="23"/>
        <v>0</v>
      </c>
    </row>
    <row r="123" spans="2:10" ht="20.100000000000001" customHeight="1">
      <c r="B123" s="276" t="s">
        <v>208</v>
      </c>
      <c r="C123" s="277"/>
      <c r="D123" s="277"/>
      <c r="E123" s="278"/>
      <c r="F123" s="204">
        <v>5000</v>
      </c>
      <c r="G123" s="204">
        <v>5000</v>
      </c>
      <c r="H123" s="204">
        <v>5000</v>
      </c>
      <c r="I123" s="204">
        <v>0</v>
      </c>
      <c r="J123" s="233">
        <f t="shared" si="23"/>
        <v>0</v>
      </c>
    </row>
    <row r="124" spans="2:10" ht="20.100000000000001" customHeight="1">
      <c r="B124" s="276" t="s">
        <v>157</v>
      </c>
      <c r="C124" s="277"/>
      <c r="D124" s="277"/>
      <c r="E124" s="278"/>
      <c r="F124" s="204">
        <v>5000</v>
      </c>
      <c r="G124" s="204">
        <v>15000</v>
      </c>
      <c r="H124" s="204">
        <v>15000</v>
      </c>
      <c r="I124" s="204">
        <v>0</v>
      </c>
      <c r="J124" s="233">
        <f t="shared" si="23"/>
        <v>0</v>
      </c>
    </row>
    <row r="125" spans="2:10" ht="20.100000000000001" customHeight="1">
      <c r="B125" s="276" t="s">
        <v>158</v>
      </c>
      <c r="C125" s="277"/>
      <c r="D125" s="277"/>
      <c r="E125" s="278"/>
      <c r="F125" s="204">
        <v>5000</v>
      </c>
      <c r="G125" s="204">
        <v>13877</v>
      </c>
      <c r="H125" s="204">
        <v>13877</v>
      </c>
      <c r="I125" s="204">
        <v>0</v>
      </c>
      <c r="J125" s="233">
        <f t="shared" si="23"/>
        <v>0</v>
      </c>
    </row>
    <row r="126" spans="2:10" ht="20.100000000000001" customHeight="1">
      <c r="B126" s="276" t="s">
        <v>162</v>
      </c>
      <c r="C126" s="277"/>
      <c r="D126" s="277"/>
      <c r="E126" s="278"/>
      <c r="F126" s="204">
        <v>5000</v>
      </c>
      <c r="G126" s="204">
        <v>18000</v>
      </c>
      <c r="H126" s="204">
        <v>18000</v>
      </c>
      <c r="I126" s="204">
        <v>0</v>
      </c>
      <c r="J126" s="233">
        <f t="shared" si="23"/>
        <v>0</v>
      </c>
    </row>
    <row r="127" spans="2:10" ht="20.100000000000001" customHeight="1">
      <c r="B127" s="276" t="s">
        <v>164</v>
      </c>
      <c r="C127" s="277"/>
      <c r="D127" s="277"/>
      <c r="E127" s="278"/>
      <c r="F127" s="204">
        <v>2000</v>
      </c>
      <c r="G127" s="204">
        <v>2000</v>
      </c>
      <c r="H127" s="204">
        <v>2000</v>
      </c>
      <c r="I127" s="204">
        <v>0</v>
      </c>
      <c r="J127" s="233">
        <f t="shared" si="23"/>
        <v>0</v>
      </c>
    </row>
    <row r="128" spans="2:10" ht="20.100000000000001" customHeight="1">
      <c r="B128" s="325" t="s">
        <v>125</v>
      </c>
      <c r="C128" s="326"/>
      <c r="D128" s="326"/>
      <c r="E128" s="327"/>
      <c r="F128" s="96">
        <f>SUM(F129)</f>
        <v>0</v>
      </c>
      <c r="G128" s="96">
        <f t="shared" ref="G128:I128" si="34">SUM(G129)</f>
        <v>1000</v>
      </c>
      <c r="H128" s="96">
        <f t="shared" si="34"/>
        <v>1000</v>
      </c>
      <c r="I128" s="96">
        <f t="shared" si="34"/>
        <v>180.07</v>
      </c>
      <c r="J128" s="148">
        <f t="shared" si="23"/>
        <v>18.006999999999998</v>
      </c>
    </row>
    <row r="129" spans="2:10" ht="20.100000000000001" customHeight="1">
      <c r="B129" s="319" t="s">
        <v>170</v>
      </c>
      <c r="C129" s="320"/>
      <c r="D129" s="320"/>
      <c r="E129" s="321"/>
      <c r="F129" s="204">
        <v>0</v>
      </c>
      <c r="G129" s="204">
        <v>1000</v>
      </c>
      <c r="H129" s="204">
        <v>1000</v>
      </c>
      <c r="I129" s="204">
        <v>180.07</v>
      </c>
      <c r="J129" s="233">
        <f t="shared" si="23"/>
        <v>18.006999999999998</v>
      </c>
    </row>
    <row r="130" spans="2:10" ht="20.100000000000001" customHeight="1">
      <c r="B130" s="273" t="s">
        <v>128</v>
      </c>
      <c r="C130" s="274"/>
      <c r="D130" s="274"/>
      <c r="E130" s="275"/>
      <c r="F130" s="96">
        <f>SUM(F131)</f>
        <v>1100</v>
      </c>
      <c r="G130" s="96">
        <f t="shared" ref="G130:I130" si="35">SUM(G131)</f>
        <v>1100</v>
      </c>
      <c r="H130" s="96">
        <f t="shared" si="35"/>
        <v>1100</v>
      </c>
      <c r="I130" s="96">
        <f t="shared" si="35"/>
        <v>734.19</v>
      </c>
      <c r="J130" s="148">
        <f t="shared" si="23"/>
        <v>66.74454545454546</v>
      </c>
    </row>
    <row r="131" spans="2:10" ht="20.100000000000001" customHeight="1">
      <c r="B131" s="276" t="s">
        <v>181</v>
      </c>
      <c r="C131" s="277"/>
      <c r="D131" s="277"/>
      <c r="E131" s="278"/>
      <c r="F131" s="204">
        <v>1100</v>
      </c>
      <c r="G131" s="204">
        <v>1100</v>
      </c>
      <c r="H131" s="204">
        <v>1100</v>
      </c>
      <c r="I131" s="204">
        <v>734.19</v>
      </c>
      <c r="J131" s="233">
        <f t="shared" si="23"/>
        <v>66.74454545454546</v>
      </c>
    </row>
    <row r="132" spans="2:10" ht="20.100000000000001" customHeight="1">
      <c r="B132" s="273" t="s">
        <v>127</v>
      </c>
      <c r="C132" s="274"/>
      <c r="D132" s="274"/>
      <c r="E132" s="275"/>
      <c r="F132" s="96">
        <f>SUM(F133:F136)</f>
        <v>11200</v>
      </c>
      <c r="G132" s="96">
        <f t="shared" ref="G132:I132" si="36">SUM(G133:G136)</f>
        <v>45200</v>
      </c>
      <c r="H132" s="96">
        <f t="shared" si="36"/>
        <v>45200</v>
      </c>
      <c r="I132" s="96">
        <f t="shared" si="36"/>
        <v>33050.21</v>
      </c>
      <c r="J132" s="148">
        <f t="shared" si="23"/>
        <v>73.119933628318577</v>
      </c>
    </row>
    <row r="133" spans="2:10" ht="20.100000000000001" customHeight="1">
      <c r="B133" s="276" t="s">
        <v>175</v>
      </c>
      <c r="C133" s="277"/>
      <c r="D133" s="277"/>
      <c r="E133" s="278"/>
      <c r="F133" s="204">
        <v>2200</v>
      </c>
      <c r="G133" s="204">
        <v>2200</v>
      </c>
      <c r="H133" s="204">
        <v>2200</v>
      </c>
      <c r="I133" s="204">
        <v>0</v>
      </c>
      <c r="J133" s="233">
        <f t="shared" ref="J133:J137" si="37">(I133/H133)*100</f>
        <v>0</v>
      </c>
    </row>
    <row r="134" spans="2:10" ht="20.100000000000001" customHeight="1">
      <c r="B134" s="276" t="s">
        <v>171</v>
      </c>
      <c r="C134" s="277"/>
      <c r="D134" s="277"/>
      <c r="E134" s="278"/>
      <c r="F134" s="204">
        <v>3000</v>
      </c>
      <c r="G134" s="204">
        <v>3000</v>
      </c>
      <c r="H134" s="204">
        <v>3000</v>
      </c>
      <c r="I134" s="204">
        <v>0</v>
      </c>
      <c r="J134" s="233">
        <f t="shared" si="37"/>
        <v>0</v>
      </c>
    </row>
    <row r="135" spans="2:10" ht="20.100000000000001" customHeight="1">
      <c r="B135" s="276" t="s">
        <v>172</v>
      </c>
      <c r="C135" s="277"/>
      <c r="D135" s="277"/>
      <c r="E135" s="278"/>
      <c r="F135" s="204">
        <v>0</v>
      </c>
      <c r="G135" s="204">
        <v>0</v>
      </c>
      <c r="H135" s="204">
        <v>0</v>
      </c>
      <c r="I135" s="204">
        <v>0</v>
      </c>
      <c r="J135" s="233">
        <v>0</v>
      </c>
    </row>
    <row r="136" spans="2:10" ht="20.100000000000001" customHeight="1">
      <c r="B136" s="276" t="s">
        <v>177</v>
      </c>
      <c r="C136" s="277"/>
      <c r="D136" s="277"/>
      <c r="E136" s="278"/>
      <c r="F136" s="204">
        <v>6000</v>
      </c>
      <c r="G136" s="204">
        <v>40000</v>
      </c>
      <c r="H136" s="204">
        <v>40000</v>
      </c>
      <c r="I136" s="204">
        <v>33050.21</v>
      </c>
      <c r="J136" s="233">
        <f t="shared" si="37"/>
        <v>82.625524999999996</v>
      </c>
    </row>
    <row r="137" spans="2:10" ht="20.100000000000001" customHeight="1">
      <c r="B137" s="325" t="s">
        <v>205</v>
      </c>
      <c r="C137" s="326"/>
      <c r="D137" s="326"/>
      <c r="E137" s="327"/>
      <c r="F137" s="96">
        <f>SUM(F138)</f>
        <v>2700</v>
      </c>
      <c r="G137" s="96">
        <f t="shared" ref="G137:I137" si="38">SUM(G138)</f>
        <v>10000</v>
      </c>
      <c r="H137" s="96">
        <f t="shared" si="38"/>
        <v>10000</v>
      </c>
      <c r="I137" s="96">
        <f t="shared" si="38"/>
        <v>0</v>
      </c>
      <c r="J137" s="148">
        <f t="shared" si="37"/>
        <v>0</v>
      </c>
    </row>
    <row r="138" spans="2:10" ht="20.100000000000001" customHeight="1">
      <c r="B138" s="319" t="s">
        <v>206</v>
      </c>
      <c r="C138" s="320"/>
      <c r="D138" s="320"/>
      <c r="E138" s="321"/>
      <c r="F138" s="204">
        <v>2700</v>
      </c>
      <c r="G138" s="204">
        <v>10000</v>
      </c>
      <c r="H138" s="204">
        <v>10000</v>
      </c>
      <c r="I138" s="204">
        <v>0</v>
      </c>
      <c r="J138" s="233">
        <v>0</v>
      </c>
    </row>
    <row r="139" spans="2:10" ht="20.100000000000001" customHeight="1">
      <c r="B139" s="313" t="s">
        <v>139</v>
      </c>
      <c r="C139" s="314"/>
      <c r="D139" s="314"/>
      <c r="E139" s="315"/>
      <c r="F139" s="138">
        <f>SUM(F140)</f>
        <v>173000</v>
      </c>
      <c r="G139" s="138">
        <f t="shared" ref="G139:I139" si="39">SUM(G140)</f>
        <v>173393</v>
      </c>
      <c r="H139" s="138">
        <f t="shared" si="39"/>
        <v>173393</v>
      </c>
      <c r="I139" s="138">
        <f t="shared" si="39"/>
        <v>95072.73000000001</v>
      </c>
      <c r="J139" s="147">
        <f t="shared" si="23"/>
        <v>54.830777482366656</v>
      </c>
    </row>
    <row r="140" spans="2:10" ht="20.100000000000001" customHeight="1">
      <c r="B140" s="313" t="s">
        <v>140</v>
      </c>
      <c r="C140" s="314"/>
      <c r="D140" s="314"/>
      <c r="E140" s="315"/>
      <c r="F140" s="138">
        <f>SUM(F141,F144,F156,F162)</f>
        <v>173000</v>
      </c>
      <c r="G140" s="138">
        <f t="shared" ref="G140:I140" si="40">SUM(G141,G144,G156,G162)</f>
        <v>173393</v>
      </c>
      <c r="H140" s="138">
        <f t="shared" si="40"/>
        <v>173393</v>
      </c>
      <c r="I140" s="138">
        <f t="shared" si="40"/>
        <v>95072.73000000001</v>
      </c>
      <c r="J140" s="147">
        <f t="shared" si="23"/>
        <v>54.830777482366656</v>
      </c>
    </row>
    <row r="141" spans="2:10" ht="20.100000000000001" customHeight="1">
      <c r="B141" s="273" t="s">
        <v>123</v>
      </c>
      <c r="C141" s="274"/>
      <c r="D141" s="274"/>
      <c r="E141" s="275"/>
      <c r="F141" s="96">
        <f>SUM(F142:F143)</f>
        <v>0</v>
      </c>
      <c r="G141" s="96">
        <f t="shared" ref="G141:I141" si="41">SUM(G142:G143)</f>
        <v>0</v>
      </c>
      <c r="H141" s="96">
        <f t="shared" si="41"/>
        <v>0</v>
      </c>
      <c r="I141" s="96">
        <f t="shared" si="41"/>
        <v>0</v>
      </c>
      <c r="J141" s="148">
        <v>0</v>
      </c>
    </row>
    <row r="142" spans="2:10" ht="20.100000000000001" customHeight="1">
      <c r="B142" s="276" t="s">
        <v>146</v>
      </c>
      <c r="C142" s="277"/>
      <c r="D142" s="277"/>
      <c r="E142" s="278"/>
      <c r="F142" s="204">
        <v>0</v>
      </c>
      <c r="G142" s="204">
        <v>0</v>
      </c>
      <c r="H142" s="204">
        <v>0</v>
      </c>
      <c r="I142" s="204">
        <v>0</v>
      </c>
      <c r="J142" s="233">
        <v>0</v>
      </c>
    </row>
    <row r="143" spans="2:10" ht="20.100000000000001" customHeight="1">
      <c r="B143" s="276" t="s">
        <v>148</v>
      </c>
      <c r="C143" s="277"/>
      <c r="D143" s="277"/>
      <c r="E143" s="278"/>
      <c r="F143" s="204">
        <v>0</v>
      </c>
      <c r="G143" s="204">
        <v>0</v>
      </c>
      <c r="H143" s="204">
        <v>0</v>
      </c>
      <c r="I143" s="204">
        <v>0</v>
      </c>
      <c r="J143" s="233">
        <v>0</v>
      </c>
    </row>
    <row r="144" spans="2:10" ht="20.100000000000001" customHeight="1">
      <c r="B144" s="273" t="s">
        <v>124</v>
      </c>
      <c r="C144" s="274"/>
      <c r="D144" s="274"/>
      <c r="E144" s="275"/>
      <c r="F144" s="96">
        <f>SUM(F145:F155)</f>
        <v>102000</v>
      </c>
      <c r="G144" s="96">
        <f t="shared" ref="G144:I144" si="42">SUM(G145:G155)</f>
        <v>102393</v>
      </c>
      <c r="H144" s="96">
        <f t="shared" si="42"/>
        <v>102393</v>
      </c>
      <c r="I144" s="96">
        <f t="shared" si="42"/>
        <v>54992.130000000005</v>
      </c>
      <c r="J144" s="148">
        <f t="shared" si="23"/>
        <v>53.706923324836666</v>
      </c>
    </row>
    <row r="145" spans="2:10" ht="20.100000000000001" customHeight="1">
      <c r="B145" s="276" t="s">
        <v>149</v>
      </c>
      <c r="C145" s="277"/>
      <c r="D145" s="277"/>
      <c r="E145" s="278"/>
      <c r="F145" s="204">
        <v>2000</v>
      </c>
      <c r="G145" s="204">
        <v>2000</v>
      </c>
      <c r="H145" s="204">
        <v>2000</v>
      </c>
      <c r="I145" s="204">
        <v>866.08</v>
      </c>
      <c r="J145" s="233">
        <f t="shared" si="23"/>
        <v>43.304000000000002</v>
      </c>
    </row>
    <row r="146" spans="2:10" ht="20.100000000000001" customHeight="1">
      <c r="B146" s="276" t="s">
        <v>152</v>
      </c>
      <c r="C146" s="277"/>
      <c r="D146" s="277"/>
      <c r="E146" s="278"/>
      <c r="F146" s="204">
        <v>4000</v>
      </c>
      <c r="G146" s="204">
        <v>4000</v>
      </c>
      <c r="H146" s="204">
        <v>4000</v>
      </c>
      <c r="I146" s="204">
        <v>0</v>
      </c>
      <c r="J146" s="233">
        <f t="shared" si="23"/>
        <v>0</v>
      </c>
    </row>
    <row r="147" spans="2:10" ht="20.100000000000001" customHeight="1">
      <c r="B147" s="322" t="s">
        <v>154</v>
      </c>
      <c r="C147" s="323"/>
      <c r="D147" s="323"/>
      <c r="E147" s="324"/>
      <c r="F147" s="204">
        <v>4000</v>
      </c>
      <c r="G147" s="204">
        <v>4000</v>
      </c>
      <c r="H147" s="204">
        <v>4000</v>
      </c>
      <c r="I147" s="204">
        <v>94.32</v>
      </c>
      <c r="J147" s="233">
        <f t="shared" si="23"/>
        <v>2.3579999999999997</v>
      </c>
    </row>
    <row r="148" spans="2:10" ht="20.100000000000001" customHeight="1">
      <c r="B148" s="322" t="s">
        <v>221</v>
      </c>
      <c r="C148" s="323"/>
      <c r="D148" s="323"/>
      <c r="E148" s="324"/>
      <c r="F148" s="204">
        <v>1000</v>
      </c>
      <c r="G148" s="204">
        <v>1000</v>
      </c>
      <c r="H148" s="204">
        <v>1000</v>
      </c>
      <c r="I148" s="204">
        <v>0</v>
      </c>
      <c r="J148" s="233">
        <f t="shared" si="23"/>
        <v>0</v>
      </c>
    </row>
    <row r="149" spans="2:10" ht="20.100000000000001" customHeight="1">
      <c r="B149" s="322" t="s">
        <v>156</v>
      </c>
      <c r="C149" s="323"/>
      <c r="D149" s="323"/>
      <c r="E149" s="324"/>
      <c r="F149" s="204">
        <v>2000</v>
      </c>
      <c r="G149" s="204">
        <v>2000</v>
      </c>
      <c r="H149" s="204">
        <v>2000</v>
      </c>
      <c r="I149" s="204">
        <v>160.28</v>
      </c>
      <c r="J149" s="233">
        <f t="shared" si="23"/>
        <v>8.0140000000000011</v>
      </c>
    </row>
    <row r="150" spans="2:10" ht="20.100000000000001" customHeight="1">
      <c r="B150" s="276" t="s">
        <v>208</v>
      </c>
      <c r="C150" s="277"/>
      <c r="D150" s="277"/>
      <c r="E150" s="278"/>
      <c r="F150" s="204">
        <v>3000</v>
      </c>
      <c r="G150" s="204">
        <v>3000</v>
      </c>
      <c r="H150" s="204">
        <v>3000</v>
      </c>
      <c r="I150" s="204">
        <v>2349.09</v>
      </c>
      <c r="J150" s="233">
        <f t="shared" si="23"/>
        <v>78.302999999999997</v>
      </c>
    </row>
    <row r="151" spans="2:10" ht="20.100000000000001" customHeight="1">
      <c r="B151" s="276" t="s">
        <v>157</v>
      </c>
      <c r="C151" s="277"/>
      <c r="D151" s="277"/>
      <c r="E151" s="278"/>
      <c r="F151" s="204">
        <v>20000</v>
      </c>
      <c r="G151" s="204">
        <v>20000</v>
      </c>
      <c r="H151" s="204">
        <v>20000</v>
      </c>
      <c r="I151" s="204">
        <v>771</v>
      </c>
      <c r="J151" s="233">
        <f t="shared" ref="J151" si="43">(I151/H151)*100</f>
        <v>3.855</v>
      </c>
    </row>
    <row r="152" spans="2:10" ht="20.100000000000001" customHeight="1">
      <c r="B152" s="276" t="s">
        <v>158</v>
      </c>
      <c r="C152" s="277"/>
      <c r="D152" s="277"/>
      <c r="E152" s="278"/>
      <c r="F152" s="204">
        <v>20000</v>
      </c>
      <c r="G152" s="204">
        <v>20393</v>
      </c>
      <c r="H152" s="204">
        <v>20393</v>
      </c>
      <c r="I152" s="204">
        <v>9660.25</v>
      </c>
      <c r="J152" s="233">
        <f t="shared" ref="J152:J169" si="44">(I152/H152)*100</f>
        <v>47.370421222968666</v>
      </c>
    </row>
    <row r="153" spans="2:10" ht="20.100000000000001" customHeight="1">
      <c r="B153" s="276" t="s">
        <v>162</v>
      </c>
      <c r="C153" s="277"/>
      <c r="D153" s="277"/>
      <c r="E153" s="278"/>
      <c r="F153" s="204">
        <v>40000</v>
      </c>
      <c r="G153" s="204">
        <v>40000</v>
      </c>
      <c r="H153" s="204">
        <v>40000</v>
      </c>
      <c r="I153" s="204">
        <v>40181.11</v>
      </c>
      <c r="J153" s="233">
        <f t="shared" si="44"/>
        <v>100.452775</v>
      </c>
    </row>
    <row r="154" spans="2:10" ht="20.100000000000001" customHeight="1">
      <c r="B154" s="322" t="s">
        <v>164</v>
      </c>
      <c r="C154" s="323"/>
      <c r="D154" s="323"/>
      <c r="E154" s="324"/>
      <c r="F154" s="204">
        <v>4000</v>
      </c>
      <c r="G154" s="204">
        <v>4000</v>
      </c>
      <c r="H154" s="204">
        <v>4000</v>
      </c>
      <c r="I154" s="204">
        <v>910</v>
      </c>
      <c r="J154" s="233">
        <f t="shared" si="44"/>
        <v>22.75</v>
      </c>
    </row>
    <row r="155" spans="2:10" ht="20.100000000000001" customHeight="1">
      <c r="B155" s="276" t="s">
        <v>180</v>
      </c>
      <c r="C155" s="277"/>
      <c r="D155" s="277"/>
      <c r="E155" s="278"/>
      <c r="F155" s="204">
        <v>2000</v>
      </c>
      <c r="G155" s="204">
        <v>2000</v>
      </c>
      <c r="H155" s="204">
        <v>2000</v>
      </c>
      <c r="I155" s="204">
        <v>0</v>
      </c>
      <c r="J155" s="233">
        <f t="shared" si="44"/>
        <v>0</v>
      </c>
    </row>
    <row r="156" spans="2:10" ht="20.100000000000001" customHeight="1">
      <c r="B156" s="273" t="s">
        <v>127</v>
      </c>
      <c r="C156" s="274"/>
      <c r="D156" s="274"/>
      <c r="E156" s="275"/>
      <c r="F156" s="96">
        <f>SUM(F157:F161)</f>
        <v>60000</v>
      </c>
      <c r="G156" s="96">
        <f t="shared" ref="G156:I156" si="45">SUM(G157:G161)</f>
        <v>60000</v>
      </c>
      <c r="H156" s="96">
        <f t="shared" si="45"/>
        <v>60000</v>
      </c>
      <c r="I156" s="96">
        <f t="shared" si="45"/>
        <v>40080.6</v>
      </c>
      <c r="J156" s="148">
        <f t="shared" si="44"/>
        <v>66.801000000000002</v>
      </c>
    </row>
    <row r="157" spans="2:10" ht="20.100000000000001" customHeight="1">
      <c r="B157" s="276" t="s">
        <v>175</v>
      </c>
      <c r="C157" s="277"/>
      <c r="D157" s="277"/>
      <c r="E157" s="278"/>
      <c r="F157" s="204">
        <v>2000</v>
      </c>
      <c r="G157" s="204">
        <v>2000</v>
      </c>
      <c r="H157" s="204">
        <v>2000</v>
      </c>
      <c r="I157" s="204">
        <v>0</v>
      </c>
      <c r="J157" s="233">
        <f t="shared" si="44"/>
        <v>0</v>
      </c>
    </row>
    <row r="158" spans="2:10" ht="20.100000000000001" customHeight="1">
      <c r="B158" s="276" t="s">
        <v>171</v>
      </c>
      <c r="C158" s="277"/>
      <c r="D158" s="277"/>
      <c r="E158" s="278"/>
      <c r="F158" s="204">
        <v>3000</v>
      </c>
      <c r="G158" s="204">
        <v>3000</v>
      </c>
      <c r="H158" s="204">
        <v>3000</v>
      </c>
      <c r="I158" s="204">
        <v>0</v>
      </c>
      <c r="J158" s="233">
        <f t="shared" si="44"/>
        <v>0</v>
      </c>
    </row>
    <row r="159" spans="2:10" ht="20.100000000000001" customHeight="1">
      <c r="B159" s="322" t="s">
        <v>172</v>
      </c>
      <c r="C159" s="323"/>
      <c r="D159" s="323"/>
      <c r="E159" s="324"/>
      <c r="F159" s="204">
        <v>2000</v>
      </c>
      <c r="G159" s="204">
        <v>2000</v>
      </c>
      <c r="H159" s="204">
        <v>2000</v>
      </c>
      <c r="I159" s="204">
        <v>0</v>
      </c>
      <c r="J159" s="233">
        <f t="shared" si="44"/>
        <v>0</v>
      </c>
    </row>
    <row r="160" spans="2:10" ht="20.100000000000001" customHeight="1">
      <c r="B160" s="322" t="s">
        <v>186</v>
      </c>
      <c r="C160" s="323"/>
      <c r="D160" s="323"/>
      <c r="E160" s="324"/>
      <c r="F160" s="204">
        <v>3000</v>
      </c>
      <c r="G160" s="204">
        <v>3000</v>
      </c>
      <c r="H160" s="204">
        <v>3000</v>
      </c>
      <c r="I160" s="204">
        <v>0</v>
      </c>
      <c r="J160" s="233">
        <f t="shared" si="44"/>
        <v>0</v>
      </c>
    </row>
    <row r="161" spans="2:10" ht="20.100000000000001" customHeight="1">
      <c r="B161" s="276" t="s">
        <v>177</v>
      </c>
      <c r="C161" s="277"/>
      <c r="D161" s="277"/>
      <c r="E161" s="278"/>
      <c r="F161" s="204">
        <v>50000</v>
      </c>
      <c r="G161" s="204">
        <v>50000</v>
      </c>
      <c r="H161" s="204">
        <v>50000</v>
      </c>
      <c r="I161" s="204">
        <v>40080.6</v>
      </c>
      <c r="J161" s="233">
        <f t="shared" si="44"/>
        <v>80.161199999999994</v>
      </c>
    </row>
    <row r="162" spans="2:10" ht="20.100000000000001" customHeight="1">
      <c r="B162" s="325" t="s">
        <v>205</v>
      </c>
      <c r="C162" s="326"/>
      <c r="D162" s="326"/>
      <c r="E162" s="327"/>
      <c r="F162" s="96">
        <f>SUM(F163)</f>
        <v>11000</v>
      </c>
      <c r="G162" s="96">
        <f t="shared" ref="G162:I162" si="46">SUM(G163)</f>
        <v>11000</v>
      </c>
      <c r="H162" s="96">
        <f t="shared" si="46"/>
        <v>11000</v>
      </c>
      <c r="I162" s="96">
        <f t="shared" si="46"/>
        <v>0</v>
      </c>
      <c r="J162" s="148">
        <v>0</v>
      </c>
    </row>
    <row r="163" spans="2:10" ht="20.100000000000001" customHeight="1">
      <c r="B163" s="319" t="s">
        <v>206</v>
      </c>
      <c r="C163" s="320"/>
      <c r="D163" s="320"/>
      <c r="E163" s="321"/>
      <c r="F163" s="204">
        <v>11000</v>
      </c>
      <c r="G163" s="204">
        <v>11000</v>
      </c>
      <c r="H163" s="204">
        <v>11000</v>
      </c>
      <c r="I163" s="204">
        <v>0</v>
      </c>
      <c r="J163" s="233">
        <v>0</v>
      </c>
    </row>
    <row r="164" spans="2:10" ht="20.100000000000001" customHeight="1">
      <c r="B164" s="313" t="s">
        <v>141</v>
      </c>
      <c r="C164" s="314"/>
      <c r="D164" s="314"/>
      <c r="E164" s="315"/>
      <c r="F164" s="138">
        <f>SUM(F165)</f>
        <v>11000</v>
      </c>
      <c r="G164" s="138">
        <f t="shared" ref="G164:I164" si="47">SUM(G165)</f>
        <v>18127</v>
      </c>
      <c r="H164" s="138">
        <f t="shared" si="47"/>
        <v>18127</v>
      </c>
      <c r="I164" s="138">
        <f t="shared" si="47"/>
        <v>14505.98</v>
      </c>
      <c r="J164" s="147">
        <f t="shared" si="44"/>
        <v>80.024162850995751</v>
      </c>
    </row>
    <row r="165" spans="2:10" ht="20.100000000000001" customHeight="1">
      <c r="B165" s="313" t="s">
        <v>142</v>
      </c>
      <c r="C165" s="314"/>
      <c r="D165" s="314"/>
      <c r="E165" s="315"/>
      <c r="F165" s="138">
        <f>SUM(F166)</f>
        <v>11000</v>
      </c>
      <c r="G165" s="138">
        <f t="shared" ref="G165:I165" si="48">SUM(G166)</f>
        <v>18127</v>
      </c>
      <c r="H165" s="138">
        <f t="shared" si="48"/>
        <v>18127</v>
      </c>
      <c r="I165" s="138">
        <f t="shared" si="48"/>
        <v>14505.98</v>
      </c>
      <c r="J165" s="147">
        <f t="shared" si="44"/>
        <v>80.024162850995751</v>
      </c>
    </row>
    <row r="166" spans="2:10" ht="20.100000000000001" customHeight="1">
      <c r="B166" s="273" t="s">
        <v>124</v>
      </c>
      <c r="C166" s="274"/>
      <c r="D166" s="274"/>
      <c r="E166" s="275"/>
      <c r="F166" s="96">
        <f>SUM(F167:F169)</f>
        <v>11000</v>
      </c>
      <c r="G166" s="96">
        <f t="shared" ref="G166:I166" si="49">SUM(G167:G169)</f>
        <v>18127</v>
      </c>
      <c r="H166" s="96">
        <f t="shared" si="49"/>
        <v>18127</v>
      </c>
      <c r="I166" s="96">
        <f t="shared" si="49"/>
        <v>14505.98</v>
      </c>
      <c r="J166" s="148">
        <f t="shared" si="44"/>
        <v>80.024162850995751</v>
      </c>
    </row>
    <row r="167" spans="2:10" ht="20.100000000000001" customHeight="1">
      <c r="B167" s="276" t="s">
        <v>208</v>
      </c>
      <c r="C167" s="277"/>
      <c r="D167" s="277"/>
      <c r="E167" s="278"/>
      <c r="F167" s="204">
        <v>5000</v>
      </c>
      <c r="G167" s="204">
        <v>8000</v>
      </c>
      <c r="H167" s="204">
        <v>8000</v>
      </c>
      <c r="I167" s="204">
        <v>4991.37</v>
      </c>
      <c r="J167" s="233">
        <f t="shared" si="44"/>
        <v>62.392125</v>
      </c>
    </row>
    <row r="168" spans="2:10" ht="20.100000000000001" customHeight="1">
      <c r="B168" s="276" t="s">
        <v>158</v>
      </c>
      <c r="C168" s="277"/>
      <c r="D168" s="277"/>
      <c r="E168" s="278"/>
      <c r="F168" s="204">
        <v>5000</v>
      </c>
      <c r="G168" s="204">
        <v>7000</v>
      </c>
      <c r="H168" s="204">
        <v>7000</v>
      </c>
      <c r="I168" s="204">
        <v>2639.61</v>
      </c>
      <c r="J168" s="233">
        <f t="shared" si="44"/>
        <v>37.708714285714287</v>
      </c>
    </row>
    <row r="169" spans="2:10" ht="20.100000000000001" customHeight="1">
      <c r="B169" s="328" t="s">
        <v>162</v>
      </c>
      <c r="C169" s="328"/>
      <c r="D169" s="328"/>
      <c r="E169" s="328"/>
      <c r="F169" s="204">
        <v>1000</v>
      </c>
      <c r="G169" s="204">
        <v>3127</v>
      </c>
      <c r="H169" s="204">
        <v>3127</v>
      </c>
      <c r="I169" s="204">
        <v>6875</v>
      </c>
      <c r="J169" s="233">
        <f t="shared" si="44"/>
        <v>219.85929005436523</v>
      </c>
    </row>
    <row r="170" spans="2:10" ht="36.75" customHeight="1">
      <c r="B170" s="267" t="s">
        <v>219</v>
      </c>
      <c r="C170" s="268"/>
      <c r="D170" s="268"/>
      <c r="E170" s="269"/>
      <c r="F170" s="234">
        <f>SUM(F171)</f>
        <v>0</v>
      </c>
      <c r="G170" s="234">
        <f t="shared" ref="G170:I172" si="50">SUM(G171)</f>
        <v>0</v>
      </c>
      <c r="H170" s="234">
        <f t="shared" si="50"/>
        <v>0</v>
      </c>
      <c r="I170" s="234">
        <f t="shared" si="50"/>
        <v>5039.25</v>
      </c>
      <c r="J170" s="147" t="s">
        <v>222</v>
      </c>
    </row>
    <row r="171" spans="2:10" ht="33" customHeight="1">
      <c r="B171" s="270" t="s">
        <v>220</v>
      </c>
      <c r="C171" s="271"/>
      <c r="D171" s="271"/>
      <c r="E171" s="272"/>
      <c r="F171" s="138">
        <f>SUM(F172,F174)</f>
        <v>0</v>
      </c>
      <c r="G171" s="138">
        <f t="shared" ref="G171:I171" si="51">SUM(G172,G174)</f>
        <v>0</v>
      </c>
      <c r="H171" s="138">
        <f t="shared" si="51"/>
        <v>0</v>
      </c>
      <c r="I171" s="138">
        <f t="shared" si="51"/>
        <v>5039.25</v>
      </c>
      <c r="J171" s="147" t="s">
        <v>222</v>
      </c>
    </row>
    <row r="172" spans="2:10" ht="15.75">
      <c r="B172" s="273" t="s">
        <v>124</v>
      </c>
      <c r="C172" s="274"/>
      <c r="D172" s="274"/>
      <c r="E172" s="275"/>
      <c r="F172" s="96">
        <f>SUM(F173)</f>
        <v>0</v>
      </c>
      <c r="G172" s="96">
        <f t="shared" si="50"/>
        <v>0</v>
      </c>
      <c r="H172" s="96">
        <f t="shared" si="50"/>
        <v>0</v>
      </c>
      <c r="I172" s="96">
        <f t="shared" si="50"/>
        <v>3448.33</v>
      </c>
      <c r="J172" s="148" t="s">
        <v>222</v>
      </c>
    </row>
    <row r="173" spans="2:10" ht="15.75">
      <c r="B173" s="276" t="s">
        <v>157</v>
      </c>
      <c r="C173" s="277"/>
      <c r="D173" s="277"/>
      <c r="E173" s="278"/>
      <c r="F173" s="204">
        <v>0</v>
      </c>
      <c r="G173" s="204">
        <v>0</v>
      </c>
      <c r="H173" s="204">
        <v>0</v>
      </c>
      <c r="I173" s="204">
        <v>3448.33</v>
      </c>
      <c r="J173" s="233" t="s">
        <v>222</v>
      </c>
    </row>
    <row r="174" spans="2:10" ht="15.75">
      <c r="B174" s="273" t="s">
        <v>127</v>
      </c>
      <c r="C174" s="274"/>
      <c r="D174" s="274"/>
      <c r="E174" s="275"/>
      <c r="F174" s="96">
        <f>SUM(F175)</f>
        <v>0</v>
      </c>
      <c r="G174" s="96">
        <f t="shared" ref="G174:I174" si="52">SUM(G175)</f>
        <v>0</v>
      </c>
      <c r="H174" s="96">
        <f t="shared" si="52"/>
        <v>0</v>
      </c>
      <c r="I174" s="96">
        <f t="shared" si="52"/>
        <v>1590.92</v>
      </c>
      <c r="J174" s="148" t="s">
        <v>222</v>
      </c>
    </row>
    <row r="175" spans="2:10" ht="16.5" thickBot="1">
      <c r="B175" s="279" t="s">
        <v>177</v>
      </c>
      <c r="C175" s="280"/>
      <c r="D175" s="280"/>
      <c r="E175" s="281"/>
      <c r="F175" s="199">
        <v>0</v>
      </c>
      <c r="G175" s="199">
        <v>0</v>
      </c>
      <c r="H175" s="199">
        <v>0</v>
      </c>
      <c r="I175" s="199">
        <v>1590.92</v>
      </c>
      <c r="J175" s="235" t="s">
        <v>222</v>
      </c>
    </row>
  </sheetData>
  <mergeCells count="171">
    <mergeCell ref="B168:E168"/>
    <mergeCell ref="B169:E169"/>
    <mergeCell ref="B161:E161"/>
    <mergeCell ref="B164:E164"/>
    <mergeCell ref="B165:E165"/>
    <mergeCell ref="B166:E166"/>
    <mergeCell ref="B167:E167"/>
    <mergeCell ref="B153:E153"/>
    <mergeCell ref="B155:E155"/>
    <mergeCell ref="B156:E156"/>
    <mergeCell ref="B157:E157"/>
    <mergeCell ref="B158:E158"/>
    <mergeCell ref="B154:E154"/>
    <mergeCell ref="B159:E159"/>
    <mergeCell ref="B160:E160"/>
    <mergeCell ref="B162:E162"/>
    <mergeCell ref="B163:E163"/>
    <mergeCell ref="B145:E145"/>
    <mergeCell ref="B146:E146"/>
    <mergeCell ref="B150:E150"/>
    <mergeCell ref="B151:E151"/>
    <mergeCell ref="B152:E152"/>
    <mergeCell ref="B140:E140"/>
    <mergeCell ref="B141:E141"/>
    <mergeCell ref="B142:E142"/>
    <mergeCell ref="B143:E143"/>
    <mergeCell ref="B144:E144"/>
    <mergeCell ref="B147:E147"/>
    <mergeCell ref="B148:E148"/>
    <mergeCell ref="B149:E149"/>
    <mergeCell ref="B132:E132"/>
    <mergeCell ref="B133:E133"/>
    <mergeCell ref="B134:E134"/>
    <mergeCell ref="B136:E136"/>
    <mergeCell ref="B139:E139"/>
    <mergeCell ref="B125:E125"/>
    <mergeCell ref="B126:E126"/>
    <mergeCell ref="B127:E127"/>
    <mergeCell ref="B130:E130"/>
    <mergeCell ref="B131:E131"/>
    <mergeCell ref="B135:E135"/>
    <mergeCell ref="B137:E137"/>
    <mergeCell ref="B138:E138"/>
    <mergeCell ref="B128:E128"/>
    <mergeCell ref="B129:E129"/>
    <mergeCell ref="B120:E120"/>
    <mergeCell ref="B121:E121"/>
    <mergeCell ref="B122:E122"/>
    <mergeCell ref="B123:E123"/>
    <mergeCell ref="B124:E124"/>
    <mergeCell ref="B113:E113"/>
    <mergeCell ref="B116:E116"/>
    <mergeCell ref="B117:E117"/>
    <mergeCell ref="B118:E118"/>
    <mergeCell ref="B119:E119"/>
    <mergeCell ref="B114:E114"/>
    <mergeCell ref="B115:E115"/>
    <mergeCell ref="B105:E105"/>
    <mergeCell ref="B107:E107"/>
    <mergeCell ref="B110:E110"/>
    <mergeCell ref="B111:E111"/>
    <mergeCell ref="B112:E112"/>
    <mergeCell ref="B98:E98"/>
    <mergeCell ref="B99:E99"/>
    <mergeCell ref="B100:E100"/>
    <mergeCell ref="B101:E101"/>
    <mergeCell ref="B102:E102"/>
    <mergeCell ref="B106:E106"/>
    <mergeCell ref="B109:E109"/>
    <mergeCell ref="B108:E108"/>
    <mergeCell ref="B103:E103"/>
    <mergeCell ref="B104:E104"/>
    <mergeCell ref="B93:E93"/>
    <mergeCell ref="B94:E94"/>
    <mergeCell ref="B95:E95"/>
    <mergeCell ref="B96:E96"/>
    <mergeCell ref="B97:E97"/>
    <mergeCell ref="B88:E88"/>
    <mergeCell ref="B89:E89"/>
    <mergeCell ref="B90:E90"/>
    <mergeCell ref="B91:E91"/>
    <mergeCell ref="B92:E92"/>
    <mergeCell ref="B83:E83"/>
    <mergeCell ref="B84:E84"/>
    <mergeCell ref="B85:E85"/>
    <mergeCell ref="B86:E86"/>
    <mergeCell ref="B87:E87"/>
    <mergeCell ref="B78:E78"/>
    <mergeCell ref="B79:E79"/>
    <mergeCell ref="B80:E80"/>
    <mergeCell ref="B81:E81"/>
    <mergeCell ref="B82:E82"/>
    <mergeCell ref="B73:E73"/>
    <mergeCell ref="B74:E74"/>
    <mergeCell ref="B75:E75"/>
    <mergeCell ref="B76:E76"/>
    <mergeCell ref="B77:E77"/>
    <mergeCell ref="B68:E68"/>
    <mergeCell ref="B69:E69"/>
    <mergeCell ref="B70:E70"/>
    <mergeCell ref="B71:E71"/>
    <mergeCell ref="B72:E72"/>
    <mergeCell ref="B64:E64"/>
    <mergeCell ref="B65:E65"/>
    <mergeCell ref="B66:E66"/>
    <mergeCell ref="B67:E67"/>
    <mergeCell ref="B58:E58"/>
    <mergeCell ref="B59:E59"/>
    <mergeCell ref="B60:E60"/>
    <mergeCell ref="B61:E61"/>
    <mergeCell ref="B62:E62"/>
    <mergeCell ref="B55:E55"/>
    <mergeCell ref="B56:E56"/>
    <mergeCell ref="B57:E57"/>
    <mergeCell ref="B48:E48"/>
    <mergeCell ref="B49:E49"/>
    <mergeCell ref="B50:E50"/>
    <mergeCell ref="B51:E51"/>
    <mergeCell ref="B52:E52"/>
    <mergeCell ref="B63:E63"/>
    <mergeCell ref="B46:E46"/>
    <mergeCell ref="B47:E47"/>
    <mergeCell ref="B38:E38"/>
    <mergeCell ref="B39:E39"/>
    <mergeCell ref="B40:E40"/>
    <mergeCell ref="B41:E41"/>
    <mergeCell ref="B42:E42"/>
    <mergeCell ref="B53:E53"/>
    <mergeCell ref="B54:E54"/>
    <mergeCell ref="B3:J3"/>
    <mergeCell ref="B10:E10"/>
    <mergeCell ref="B9:E9"/>
    <mergeCell ref="B23:E23"/>
    <mergeCell ref="B24:E24"/>
    <mergeCell ref="B25:E25"/>
    <mergeCell ref="B26:E26"/>
    <mergeCell ref="B27:E27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2:E22"/>
    <mergeCell ref="B170:E170"/>
    <mergeCell ref="B171:E171"/>
    <mergeCell ref="B172:E172"/>
    <mergeCell ref="B173:E173"/>
    <mergeCell ref="B174:E174"/>
    <mergeCell ref="B175:E175"/>
    <mergeCell ref="B20:E20"/>
    <mergeCell ref="B21:E21"/>
    <mergeCell ref="B5:J5"/>
    <mergeCell ref="B7:E7"/>
    <mergeCell ref="B8:E8"/>
    <mergeCell ref="B33:E33"/>
    <mergeCell ref="B34:E34"/>
    <mergeCell ref="B35:E35"/>
    <mergeCell ref="B36:E36"/>
    <mergeCell ref="B37:E37"/>
    <mergeCell ref="B28:E28"/>
    <mergeCell ref="B29:E29"/>
    <mergeCell ref="B30:E30"/>
    <mergeCell ref="B31:E31"/>
    <mergeCell ref="B32:E32"/>
    <mergeCell ref="B43:E43"/>
    <mergeCell ref="B44:E44"/>
    <mergeCell ref="B45:E45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NASLOVNICA</vt:lpstr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NASLOVNICA!Podrucje_ispisa</vt:lpstr>
      <vt:lpstr>'Rashodi prema funkcijskoj k '!Podrucje_ispisa</vt:lpstr>
      <vt:lpstr>'Rashodi prema izvorima finan'!Podrucje_ispisa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Javna ustanova Park prirode Učka</cp:lastModifiedBy>
  <cp:lastPrinted>2026-02-05T13:33:11Z</cp:lastPrinted>
  <dcterms:created xsi:type="dcterms:W3CDTF">2022-08-12T12:51:27Z</dcterms:created>
  <dcterms:modified xsi:type="dcterms:W3CDTF">2026-02-05T13:36:54Z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